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480" windowHeight="8760"/>
  </bookViews>
  <sheets>
    <sheet name="Model 2 Parts Dual Syringe" sheetId="3" r:id="rId1"/>
    <sheet name="Model 2 Parts Single Syringe" sheetId="5" r:id="rId2"/>
  </sheets>
  <calcPr calcId="125725"/>
</workbook>
</file>

<file path=xl/calcChain.xml><?xml version="1.0" encoding="utf-8"?>
<calcChain xmlns="http://schemas.openxmlformats.org/spreadsheetml/2006/main">
  <c r="G24" i="3"/>
  <c r="G28"/>
  <c r="J28" s="1"/>
  <c r="G31"/>
  <c r="J37"/>
  <c r="J38"/>
  <c r="J36"/>
  <c r="J30" i="5"/>
  <c r="J30" i="3"/>
  <c r="J53" i="5"/>
  <c r="J52"/>
  <c r="J43"/>
  <c r="J42"/>
  <c r="J41"/>
  <c r="J40"/>
  <c r="J51"/>
  <c r="J39"/>
  <c r="J36"/>
  <c r="J35"/>
  <c r="J48"/>
  <c r="J32"/>
  <c r="G31"/>
  <c r="J31"/>
  <c r="G29"/>
  <c r="J29"/>
  <c r="J28"/>
  <c r="J27"/>
  <c r="G27"/>
  <c r="J26"/>
  <c r="G26"/>
  <c r="J25"/>
  <c r="G25"/>
  <c r="J24"/>
  <c r="G24"/>
  <c r="J23"/>
  <c r="G23"/>
  <c r="J22"/>
  <c r="G22"/>
  <c r="J21"/>
  <c r="J18"/>
  <c r="J17"/>
  <c r="J16"/>
  <c r="J15"/>
  <c r="J14"/>
  <c r="J13"/>
  <c r="J12"/>
  <c r="J11"/>
  <c r="J10"/>
  <c r="J9"/>
  <c r="J8"/>
  <c r="J7"/>
  <c r="J6"/>
  <c r="J5"/>
  <c r="J50"/>
  <c r="G29" i="3"/>
  <c r="J29" s="1"/>
  <c r="J16"/>
  <c r="J14"/>
  <c r="J55"/>
  <c r="J6"/>
  <c r="J13"/>
  <c r="J12"/>
  <c r="J11"/>
  <c r="J17"/>
  <c r="J15"/>
  <c r="J24"/>
  <c r="G25"/>
  <c r="J25" s="1"/>
  <c r="G26"/>
  <c r="J26"/>
  <c r="J45"/>
  <c r="G22"/>
  <c r="J22" s="1"/>
  <c r="J51" s="1"/>
  <c r="G23"/>
  <c r="J23"/>
  <c r="J32"/>
  <c r="J31"/>
  <c r="J5"/>
  <c r="J9"/>
  <c r="J54"/>
  <c r="J18"/>
  <c r="J35"/>
  <c r="J44"/>
  <c r="J43"/>
  <c r="J42"/>
  <c r="J41"/>
  <c r="G27"/>
  <c r="J27" s="1"/>
  <c r="J10"/>
  <c r="J8"/>
  <c r="J7"/>
  <c r="J49" s="1"/>
  <c r="J21"/>
  <c r="J50"/>
  <c r="J52"/>
  <c r="J49" i="5"/>
  <c r="J47"/>
  <c r="J53" i="3"/>
</calcChain>
</file>

<file path=xl/comments1.xml><?xml version="1.0" encoding="utf-8"?>
<comments xmlns="http://schemas.openxmlformats.org/spreadsheetml/2006/main">
  <authors>
    <author>PC-01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PC-01:</t>
        </r>
        <r>
          <rPr>
            <sz val="9"/>
            <color indexed="81"/>
            <rFont val="Tahoma"/>
            <family val="2"/>
          </rPr>
          <t xml:space="preserve">
SDP/SI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국내배송을 허용하며 배송방법은 비싼 것과 싼 것 두 가지가 있음 저렴한 것은 tracking이 안됨 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PC-01: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아크릴판을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커팅하려는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것
</t>
        </r>
        <r>
          <rPr>
            <sz val="9"/>
            <color indexed="81"/>
            <rFont val="Tahoma"/>
            <family val="2"/>
          </rPr>
          <t xml:space="preserve">NextFabStore </t>
        </r>
        <r>
          <rPr>
            <sz val="9"/>
            <color indexed="81"/>
            <rFont val="돋움"/>
            <family val="3"/>
            <charset val="129"/>
          </rPr>
          <t>등에서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커팅되어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아크릴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가능함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PC-01:</t>
        </r>
        <r>
          <rPr>
            <sz val="9"/>
            <color indexed="81"/>
            <rFont val="Tahoma"/>
            <family val="2"/>
          </rPr>
          <t xml:space="preserve">
Mcmaster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배송하지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사이트를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구매함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예를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</t>
        </r>
        <r>
          <rPr>
            <sz val="9"/>
            <color indexed="81"/>
            <rFont val="Tahoma"/>
            <family val="2"/>
          </rPr>
          <t xml:space="preserve"> www.gets.co.kr)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 xml:space="preserve">PC-01: 
</t>
        </r>
        <r>
          <rPr>
            <sz val="9"/>
            <color indexed="81"/>
            <rFont val="Tahoma"/>
            <family val="2"/>
          </rPr>
          <t>Saelig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배송을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한다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PC-01:</t>
        </r>
        <r>
          <rPr>
            <sz val="9"/>
            <color indexed="81"/>
            <rFont val="Tahoma"/>
            <family val="2"/>
          </rPr>
          <t xml:space="preserve">
MONOPRICE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배송을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구매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사이트를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구매함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예를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</t>
        </r>
        <r>
          <rPr>
            <sz val="9"/>
            <color indexed="81"/>
            <rFont val="Tahoma"/>
            <family val="2"/>
          </rPr>
          <t xml:space="preserve"> www.gets.co.kr)</t>
        </r>
      </text>
    </comment>
    <comment ref="K47" authorId="0">
      <text>
        <r>
          <rPr>
            <b/>
            <sz val="9"/>
            <color indexed="81"/>
            <rFont val="Tahoma"/>
            <family val="2"/>
          </rPr>
          <t>PC-01: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주사기는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㈜</t>
        </r>
        <r>
          <rPr>
            <sz val="9"/>
            <color indexed="81"/>
            <rFont val="Tahoma"/>
            <family val="2"/>
          </rPr>
          <t xml:space="preserve">EFD </t>
        </r>
        <r>
          <rPr>
            <sz val="9"/>
            <color indexed="81"/>
            <rFont val="돋움"/>
            <family val="3"/>
            <charset val="129"/>
          </rPr>
          <t>한국에서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구입한다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부품번호는</t>
        </r>
        <r>
          <rPr>
            <sz val="9"/>
            <color indexed="81"/>
            <rFont val="Tahoma"/>
            <family val="2"/>
          </rPr>
          <t xml:space="preserve"> 7012114 (</t>
        </r>
        <r>
          <rPr>
            <sz val="9"/>
            <color indexed="81"/>
            <rFont val="돋움"/>
            <family val="3"/>
            <charset val="129"/>
          </rPr>
          <t>배럴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흰색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피스톤</t>
        </r>
        <r>
          <rPr>
            <sz val="9"/>
            <color indexed="81"/>
            <rFont val="Tahoma"/>
            <family val="2"/>
          </rPr>
          <t xml:space="preserve"> 30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부품번호는</t>
        </r>
        <r>
          <rPr>
            <sz val="9"/>
            <color indexed="81"/>
            <rFont val="Tahoma"/>
            <family val="2"/>
          </rPr>
          <t xml:space="preserve"> 7018370 (Taper Tip 50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) </t>
        </r>
      </text>
    </comment>
  </commentList>
</comments>
</file>

<file path=xl/sharedStrings.xml><?xml version="1.0" encoding="utf-8"?>
<sst xmlns="http://schemas.openxmlformats.org/spreadsheetml/2006/main" count="317" uniqueCount="132">
  <si>
    <t>Sub Total</t>
  </si>
  <si>
    <t>Purchase from</t>
  </si>
  <si>
    <t>Product #</t>
  </si>
  <si>
    <t>Item</t>
  </si>
  <si>
    <t>Description</t>
  </si>
  <si>
    <t>base pad inserts</t>
  </si>
  <si>
    <t>gear on tool motor</t>
  </si>
  <si>
    <t>Ball bearings</t>
  </si>
  <si>
    <t>SDP/SI</t>
  </si>
  <si>
    <t>Motors</t>
  </si>
  <si>
    <t>Hub</t>
  </si>
  <si>
    <t>plunger connector</t>
  </si>
  <si>
    <t>Screws to fasten acrylic</t>
  </si>
  <si>
    <t>Square nuts to fasten acrylic</t>
  </si>
  <si>
    <t>4mm bore, 28mm pitch dia. 16mm hub dia.</t>
  </si>
  <si>
    <t>A 1P 2MYD08035B</t>
  </si>
  <si>
    <t>A 1P 2MYD08035D</t>
  </si>
  <si>
    <t>plunger rod</t>
  </si>
  <si>
    <t>98861A040</t>
  </si>
  <si>
    <t>90368A150</t>
  </si>
  <si>
    <t>SM062 motor</t>
  </si>
  <si>
    <t>snap hub (SM-HUB6)</t>
  </si>
  <si>
    <t>SM062</t>
  </si>
  <si>
    <t>SM-HUB6</t>
  </si>
  <si>
    <t>McMaster</t>
  </si>
  <si>
    <t>6mm bore, 28mm pitch dia. 16mm hub dia.</t>
  </si>
  <si>
    <t>A 5X 9M0406</t>
  </si>
  <si>
    <t>A 7Y 5MF0804G</t>
  </si>
  <si>
    <t>Flanged- no sheild ball bearing. 4mm Bore Dia. 8mm Outer Diameter, Stainless/ISO 6, Beacon 325 Lubrication</t>
  </si>
  <si>
    <t>Total</t>
  </si>
  <si>
    <t>Acrylic</t>
  </si>
  <si>
    <t>#6-32 Flat Square Nut; Steel; 5/16inch OD; 7/64inch thick</t>
  </si>
  <si>
    <t>94855A115</t>
  </si>
  <si>
    <t>Rubber Foot; 1/4-20 X1/2inch thread; 1inchdiameter 25lb rated</t>
  </si>
  <si>
    <t>9377K53</t>
  </si>
  <si>
    <t>1/4-20 brass threaded inserts; 0.3inch length</t>
  </si>
  <si>
    <t>93365A160</t>
  </si>
  <si>
    <t>Metric 18-8 SS Round Knurled Thumb Nut, M3 screw, 12mm Head Dia, .5mm Pitch</t>
  </si>
  <si>
    <t>gear on syringe drive</t>
  </si>
  <si>
    <t>idler &amp; support shaft</t>
  </si>
  <si>
    <t>Rigid Coupling with bores of 4 / 6MM on Opposite Sides</t>
  </si>
  <si>
    <t>Cost Per Unit</t>
  </si>
  <si>
    <t>Min order</t>
  </si>
  <si>
    <t>Quantity</t>
  </si>
  <si>
    <t>drive support bearing</t>
  </si>
  <si>
    <t>base pad</t>
  </si>
  <si>
    <t>material drive bearing</t>
  </si>
  <si>
    <t>guide shaft bearings</t>
  </si>
  <si>
    <t>A 7X 1M100300</t>
  </si>
  <si>
    <t>Self Lubricating Bronze Bearing 10.02mm Bore 15.9mm Panel Hole diameter</t>
  </si>
  <si>
    <t>A 7Z41MPSB10M</t>
  </si>
  <si>
    <t>Self Lubricating Bronze Bearing 6.02mm Bore 14.5 mm Panel Hole diameter</t>
  </si>
  <si>
    <t>A 7Z41MPSB06M</t>
  </si>
  <si>
    <t>#6-32 Button head hex socket, 1/2" long 18-8 stainless steel</t>
  </si>
  <si>
    <t>92949A148</t>
  </si>
  <si>
    <t>92095A194</t>
  </si>
  <si>
    <t>Metric 18-8 SS Button Head Socket Cap Screw M4 Size, 16 mm Length, .7 mm Pitch</t>
  </si>
  <si>
    <t>94180A351</t>
  </si>
  <si>
    <t>mm Bore, 6mm Outside Dia., 440C Stainless / ISO 6 Ball bearing, lube with Grease (Beacon 325)</t>
  </si>
  <si>
    <t>A 7Y 5MFSS0603G</t>
  </si>
  <si>
    <t>S40PX0MHGAM-375</t>
  </si>
  <si>
    <t>x guide shafts</t>
  </si>
  <si>
    <t xml:space="preserve"> </t>
  </si>
  <si>
    <t>3 mm GT2 Pitch, 6mm Wide, Open ended Neoprene Belt</t>
  </si>
  <si>
    <t>Brass Threaded Insert for Thermoplastics Tapered, 6-32 Internal Thread, .150" Length</t>
  </si>
  <si>
    <t>93365A130</t>
  </si>
  <si>
    <t>Tension inserts</t>
  </si>
  <si>
    <t>small inserts</t>
  </si>
  <si>
    <t>medium inserts</t>
  </si>
  <si>
    <t>Metric Brass Threaded Insert for Thermoplastc Tapered, M2.5-.45 Internal Thread, 3.4mm Length</t>
  </si>
  <si>
    <t>94180A321</t>
  </si>
  <si>
    <t>Belt Tension Screws</t>
  </si>
  <si>
    <t>Belt clamp screws</t>
  </si>
  <si>
    <t>Metric Class 12.9 Socket Head Cap Screw Alloy Stl, M2.5 Thread, 16mm Length, 0.45mm pitch</t>
  </si>
  <si>
    <t>91290A106</t>
  </si>
  <si>
    <t>6 (-.004/-.012) Dia, 400mm Long, 303 ST. Steel Shaft</t>
  </si>
  <si>
    <t>A 7X 1M060400</t>
  </si>
  <si>
    <t>CHASSIS</t>
  </si>
  <si>
    <t>TRANSMISSION</t>
  </si>
  <si>
    <t>ELECTRONICS</t>
  </si>
  <si>
    <t>COST</t>
  </si>
  <si>
    <t># of parts</t>
  </si>
  <si>
    <t># of parts (w/o screws)</t>
  </si>
  <si>
    <t xml:space="preserve">     Transmission subtotal</t>
  </si>
  <si>
    <t xml:space="preserve">     Chasis subtotal</t>
  </si>
  <si>
    <t xml:space="preserve">     Electronics subtotal</t>
  </si>
  <si>
    <t xml:space="preserve">     Tool subtotal</t>
  </si>
  <si>
    <t>shaft collar</t>
  </si>
  <si>
    <t>A 7C 2M108040</t>
  </si>
  <si>
    <t>4MM Bore, 8MM O.D.,5MM WIDE, STEEL/Zinc. PLATE, COLLAR STYLE</t>
  </si>
  <si>
    <t>y guide shafts</t>
  </si>
  <si>
    <t>z guide  shafts</t>
  </si>
  <si>
    <t>10 (-.005/-.014) mm Dia, 280mm Long, 303 ST. Steel Shaft</t>
  </si>
  <si>
    <t>10 (-.005/-.014) mm Dia, 300mm Long, 303 ST. Steel Shaft</t>
  </si>
  <si>
    <t>10 (-.005/-.014) mm Dia, 375mm Long, 416 ST. Steel Shaft</t>
  </si>
  <si>
    <t>x drive pulley</t>
  </si>
  <si>
    <t>y drive pulley</t>
  </si>
  <si>
    <t>idlers and z drive pullies</t>
  </si>
  <si>
    <t>x axis coupler</t>
  </si>
  <si>
    <t>Dual Syringe TOOL</t>
  </si>
  <si>
    <t>8505K957</t>
  </si>
  <si>
    <t>Cast Acrylic 6mm thick sheet 24"x36" White</t>
  </si>
  <si>
    <t>Metric Class 4.6 Plain Steel Threaded Rod, M3 size, 1 meter length, .5 mm Pitch, 140mm req'd</t>
  </si>
  <si>
    <t>x drive shaft</t>
  </si>
  <si>
    <t>Metric Brass Threaded Insert for Thermoplastc Tapered, M4x.7 Internal Thread, 4.7mm Length</t>
  </si>
  <si>
    <t>xyz belts</t>
  </si>
  <si>
    <t>A6A51M018DF0606</t>
  </si>
  <si>
    <t>A6A51M015DF0604</t>
  </si>
  <si>
    <t>A6A51M015DF0904</t>
  </si>
  <si>
    <t>GT (2mm) Pitch, 18 Teeth, Aluminum alloy Timing Pulley</t>
  </si>
  <si>
    <t>GT (2mm) Pitch, 15 Teeth, Aluminum alloy Timing Pulley, 6mm length</t>
  </si>
  <si>
    <t>GT (2mm) Pitch, 15 Teeth, Aluminum alloy Timing Pulley, 9mm length</t>
  </si>
  <si>
    <t>S40PX0MHGAM-280</t>
  </si>
  <si>
    <t>shim washers</t>
  </si>
  <si>
    <t>90945A715</t>
  </si>
  <si>
    <t>Stainless Steel washers .016" thick .15"ID .27"OD</t>
  </si>
  <si>
    <t>4 (-.004/-.012) Dia, 25mm Long, 303 ST. Steel Shaft</t>
  </si>
  <si>
    <t>A 7X 1M040025</t>
  </si>
  <si>
    <t>A 6R51MC060</t>
  </si>
  <si>
    <t>Fab@Home Model 2.0 Dual Syringe Tool</t>
  </si>
  <si>
    <t>Fab@Home Model 2.0 Single Syringe Tool</t>
  </si>
  <si>
    <t>thumb screw</t>
  </si>
  <si>
    <t>91882A227</t>
  </si>
  <si>
    <t>#6-32 thumb screw 1/2" length</t>
  </si>
  <si>
    <t>Ethernet cables</t>
  </si>
  <si>
    <t>MONOPRICE</t>
  </si>
  <si>
    <t>2ft cables for Z + tools</t>
  </si>
  <si>
    <t>1ft cables for X,Z</t>
  </si>
  <si>
    <t>*+ shipping/handling</t>
  </si>
  <si>
    <t>CHECKED</t>
  </si>
  <si>
    <t>saelig</t>
  </si>
  <si>
    <t>주석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</si>
</sst>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&quot;$&quot;#,##0.00"/>
    <numFmt numFmtId="177" formatCode="[$-409]d\-mmm\-yy;@"/>
  </numFmts>
  <fonts count="13">
    <font>
      <sz val="11"/>
      <color theme="1"/>
      <name val="맑은 고딕"/>
      <family val="2"/>
      <scheme val="minor"/>
    </font>
    <font>
      <u/>
      <sz val="6.6"/>
      <color theme="10"/>
      <name val="Calibri"/>
      <family val="2"/>
    </font>
    <font>
      <sz val="8"/>
      <color theme="1"/>
      <name val="맑은 고딕"/>
      <family val="2"/>
      <scheme val="minor"/>
    </font>
    <font>
      <b/>
      <sz val="8"/>
      <color theme="1"/>
      <name val="맑은 고딕"/>
      <family val="2"/>
      <scheme val="minor"/>
    </font>
    <font>
      <b/>
      <i/>
      <sz val="8"/>
      <color theme="1"/>
      <name val="맑은 고딕"/>
      <family val="2"/>
      <scheme val="minor"/>
    </font>
    <font>
      <sz val="8"/>
      <name val="맑은 고딕"/>
      <family val="2"/>
      <scheme val="minor"/>
    </font>
    <font>
      <sz val="8"/>
      <color rgb="FF000000"/>
      <name val="맑은 고딕"/>
      <family val="2"/>
      <scheme val="minor"/>
    </font>
    <font>
      <b/>
      <sz val="8"/>
      <name val="맑은 고딕"/>
      <family val="2"/>
      <scheme val="minor"/>
    </font>
    <font>
      <b/>
      <sz val="18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176" fontId="2" fillId="0" borderId="0" xfId="0" applyNumberFormat="1" applyFont="1" applyFill="1" applyBorder="1"/>
    <xf numFmtId="176" fontId="2" fillId="0" borderId="0" xfId="0" applyNumberFormat="1" applyFont="1" applyBorder="1"/>
    <xf numFmtId="176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176" fontId="2" fillId="2" borderId="2" xfId="0" applyNumberFormat="1" applyFont="1" applyFill="1" applyBorder="1" applyAlignment="1">
      <alignment horizontal="right"/>
    </xf>
    <xf numFmtId="176" fontId="2" fillId="2" borderId="3" xfId="0" applyNumberFormat="1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176" fontId="2" fillId="2" borderId="0" xfId="0" applyNumberFormat="1" applyFont="1" applyFill="1" applyBorder="1" applyAlignment="1">
      <alignment horizontal="right"/>
    </xf>
    <xf numFmtId="176" fontId="2" fillId="2" borderId="5" xfId="0" applyNumberFormat="1" applyFont="1" applyFill="1" applyBorder="1"/>
    <xf numFmtId="176" fontId="2" fillId="2" borderId="0" xfId="0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76" fontId="2" fillId="2" borderId="8" xfId="0" applyNumberFormat="1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176" fontId="2" fillId="3" borderId="3" xfId="0" applyNumberFormat="1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176" fontId="2" fillId="3" borderId="0" xfId="0" applyNumberFormat="1" applyFont="1" applyFill="1" applyBorder="1" applyAlignment="1">
      <alignment horizontal="right"/>
    </xf>
    <xf numFmtId="176" fontId="2" fillId="3" borderId="5" xfId="0" applyNumberFormat="1" applyFont="1" applyFill="1" applyBorder="1"/>
    <xf numFmtId="0" fontId="5" fillId="3" borderId="0" xfId="1" applyFont="1" applyFill="1" applyBorder="1" applyAlignment="1" applyProtection="1"/>
    <xf numFmtId="0" fontId="2" fillId="3" borderId="6" xfId="0" applyFont="1" applyFill="1" applyBorder="1"/>
    <xf numFmtId="0" fontId="2" fillId="3" borderId="7" xfId="0" applyFont="1" applyFill="1" applyBorder="1"/>
    <xf numFmtId="176" fontId="2" fillId="3" borderId="8" xfId="0" applyNumberFormat="1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176" fontId="2" fillId="4" borderId="2" xfId="0" applyNumberFormat="1" applyFont="1" applyFill="1" applyBorder="1" applyAlignment="1">
      <alignment horizontal="right"/>
    </xf>
    <xf numFmtId="176" fontId="2" fillId="4" borderId="3" xfId="0" applyNumberFormat="1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176" fontId="2" fillId="4" borderId="0" xfId="0" applyNumberFormat="1" applyFont="1" applyFill="1" applyBorder="1" applyAlignment="1">
      <alignment horizontal="right"/>
    </xf>
    <xf numFmtId="176" fontId="2" fillId="4" borderId="5" xfId="0" applyNumberFormat="1" applyFont="1" applyFill="1" applyBorder="1"/>
    <xf numFmtId="176" fontId="2" fillId="4" borderId="0" xfId="0" applyNumberFormat="1" applyFont="1" applyFill="1" applyBorder="1"/>
    <xf numFmtId="0" fontId="5" fillId="4" borderId="0" xfId="1" applyFont="1" applyFill="1" applyBorder="1" applyAlignment="1" applyProtection="1"/>
    <xf numFmtId="0" fontId="2" fillId="4" borderId="6" xfId="0" applyFont="1" applyFill="1" applyBorder="1"/>
    <xf numFmtId="0" fontId="2" fillId="4" borderId="7" xfId="0" applyFont="1" applyFill="1" applyBorder="1"/>
    <xf numFmtId="176" fontId="2" fillId="4" borderId="7" xfId="0" applyNumberFormat="1" applyFont="1" applyFill="1" applyBorder="1" applyAlignment="1">
      <alignment horizontal="right"/>
    </xf>
    <xf numFmtId="176" fontId="2" fillId="4" borderId="8" xfId="0" applyNumberFormat="1" applyFont="1" applyFill="1" applyBorder="1"/>
    <xf numFmtId="0" fontId="3" fillId="4" borderId="9" xfId="0" applyFont="1" applyFill="1" applyBorder="1"/>
    <xf numFmtId="0" fontId="3" fillId="5" borderId="10" xfId="0" applyFont="1" applyFill="1" applyBorder="1"/>
    <xf numFmtId="0" fontId="2" fillId="5" borderId="1" xfId="0" applyFont="1" applyFill="1" applyBorder="1"/>
    <xf numFmtId="0" fontId="3" fillId="2" borderId="10" xfId="0" applyFont="1" applyFill="1" applyBorder="1"/>
    <xf numFmtId="176" fontId="2" fillId="2" borderId="7" xfId="0" applyNumberFormat="1" applyFont="1" applyFill="1" applyBorder="1"/>
    <xf numFmtId="0" fontId="3" fillId="6" borderId="10" xfId="0" applyFont="1" applyFill="1" applyBorder="1"/>
    <xf numFmtId="0" fontId="2" fillId="6" borderId="1" xfId="0" applyFont="1" applyFill="1" applyBorder="1"/>
    <xf numFmtId="0" fontId="2" fillId="6" borderId="6" xfId="0" applyFont="1" applyFill="1" applyBorder="1"/>
    <xf numFmtId="0" fontId="2" fillId="6" borderId="2" xfId="0" applyFont="1" applyFill="1" applyBorder="1"/>
    <xf numFmtId="176" fontId="2" fillId="6" borderId="2" xfId="0" applyNumberFormat="1" applyFont="1" applyFill="1" applyBorder="1" applyAlignment="1">
      <alignment horizontal="right"/>
    </xf>
    <xf numFmtId="176" fontId="2" fillId="6" borderId="3" xfId="0" applyNumberFormat="1" applyFont="1" applyFill="1" applyBorder="1"/>
    <xf numFmtId="0" fontId="2" fillId="6" borderId="7" xfId="0" applyFont="1" applyFill="1" applyBorder="1"/>
    <xf numFmtId="176" fontId="2" fillId="6" borderId="7" xfId="0" applyNumberFormat="1" applyFont="1" applyFill="1" applyBorder="1" applyAlignment="1">
      <alignment horizontal="right"/>
    </xf>
    <xf numFmtId="176" fontId="2" fillId="6" borderId="8" xfId="0" applyNumberFormat="1" applyFont="1" applyFill="1" applyBorder="1"/>
    <xf numFmtId="0" fontId="3" fillId="3" borderId="10" xfId="0" applyFont="1" applyFill="1" applyBorder="1"/>
    <xf numFmtId="0" fontId="6" fillId="3" borderId="2" xfId="0" applyFont="1" applyFill="1" applyBorder="1"/>
    <xf numFmtId="0" fontId="5" fillId="3" borderId="2" xfId="1" applyFont="1" applyFill="1" applyBorder="1" applyAlignment="1" applyProtection="1"/>
    <xf numFmtId="176" fontId="6" fillId="3" borderId="2" xfId="0" applyNumberFormat="1" applyFont="1" applyFill="1" applyBorder="1" applyAlignment="1">
      <alignment horizontal="right"/>
    </xf>
    <xf numFmtId="0" fontId="6" fillId="3" borderId="0" xfId="0" applyFont="1" applyFill="1" applyBorder="1"/>
    <xf numFmtId="176" fontId="6" fillId="3" borderId="0" xfId="0" applyNumberFormat="1" applyFont="1" applyFill="1" applyBorder="1" applyAlignment="1">
      <alignment horizontal="right"/>
    </xf>
    <xf numFmtId="176" fontId="2" fillId="3" borderId="7" xfId="0" applyNumberFormat="1" applyFont="1" applyFill="1" applyBorder="1"/>
    <xf numFmtId="0" fontId="2" fillId="5" borderId="2" xfId="0" applyFont="1" applyFill="1" applyBorder="1"/>
    <xf numFmtId="176" fontId="7" fillId="5" borderId="3" xfId="0" applyNumberFormat="1" applyFont="1" applyFill="1" applyBorder="1"/>
    <xf numFmtId="176" fontId="2" fillId="5" borderId="5" xfId="0" applyNumberFormat="1" applyFont="1" applyFill="1" applyBorder="1"/>
    <xf numFmtId="176" fontId="2" fillId="5" borderId="8" xfId="0" applyNumberFormat="1" applyFont="1" applyFill="1" applyBorder="1"/>
    <xf numFmtId="3" fontId="2" fillId="5" borderId="3" xfId="0" applyNumberFormat="1" applyFont="1" applyFill="1" applyBorder="1"/>
    <xf numFmtId="3" fontId="2" fillId="5" borderId="8" xfId="0" applyNumberFormat="1" applyFont="1" applyFill="1" applyBorder="1"/>
    <xf numFmtId="0" fontId="8" fillId="0" borderId="0" xfId="0" applyFont="1" applyAlignment="1">
      <alignment horizontal="center" vertical="center"/>
    </xf>
    <xf numFmtId="0" fontId="2" fillId="6" borderId="0" xfId="0" applyFont="1" applyFill="1" applyBorder="1"/>
    <xf numFmtId="176" fontId="2" fillId="6" borderId="0" xfId="0" applyNumberFormat="1" applyFont="1" applyFill="1" applyBorder="1" applyAlignment="1">
      <alignment horizontal="right"/>
    </xf>
    <xf numFmtId="0" fontId="2" fillId="6" borderId="4" xfId="0" applyFont="1" applyFill="1" applyBorder="1"/>
    <xf numFmtId="176" fontId="2" fillId="6" borderId="5" xfId="0" applyNumberFormat="1" applyFont="1" applyFill="1" applyBorder="1"/>
    <xf numFmtId="0" fontId="2" fillId="6" borderId="0" xfId="0" applyNumberFormat="1" applyFont="1" applyFill="1" applyBorder="1" applyAlignment="1">
      <alignment horizontal="left"/>
    </xf>
    <xf numFmtId="0" fontId="2" fillId="6" borderId="7" xfId="0" applyNumberFormat="1" applyFont="1" applyFill="1" applyBorder="1" applyAlignment="1">
      <alignment horizontal="left"/>
    </xf>
    <xf numFmtId="177" fontId="2" fillId="0" borderId="0" xfId="0" applyNumberFormat="1" applyFont="1" applyFill="1" applyBorder="1"/>
    <xf numFmtId="177" fontId="2" fillId="0" borderId="0" xfId="0" applyNumberFormat="1" applyFont="1" applyBorder="1"/>
    <xf numFmtId="177" fontId="0" fillId="0" borderId="0" xfId="0" applyNumberFormat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setPart(31261,328,2);" TargetMode="External"/><Relationship Id="rId2" Type="http://schemas.openxmlformats.org/officeDocument/2006/relationships/hyperlink" Target="http://www.mcmaster.com/nav/enter.asp?partnum=90368A150" TargetMode="External"/><Relationship Id="rId1" Type="http://schemas.openxmlformats.org/officeDocument/2006/relationships/hyperlink" Target="http://www.mcmaster.com/nav/enter.asp?partnum=98861A04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setPart(31261,328,2);" TargetMode="External"/><Relationship Id="rId2" Type="http://schemas.openxmlformats.org/officeDocument/2006/relationships/hyperlink" Target="http://www.mcmaster.com/nav/enter.asp?partnum=90368A150" TargetMode="External"/><Relationship Id="rId1" Type="http://schemas.openxmlformats.org/officeDocument/2006/relationships/hyperlink" Target="http://www.mcmaster.com/nav/enter.asp?partnum=98861A040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zoomScaleNormal="100" workbookViewId="0">
      <selection activeCell="L56" sqref="L56"/>
    </sheetView>
  </sheetViews>
  <sheetFormatPr defaultColWidth="9.125" defaultRowHeight="11.25"/>
  <cols>
    <col min="1" max="2" width="9.125" style="1"/>
    <col min="3" max="3" width="23" style="1" customWidth="1"/>
    <col min="4" max="4" width="56.25" style="1" customWidth="1"/>
    <col min="5" max="5" width="11.875" style="1" customWidth="1"/>
    <col min="6" max="6" width="20.25" style="1" customWidth="1"/>
    <col min="7" max="7" width="7.75" style="3" customWidth="1"/>
    <col min="8" max="8" width="9.125" style="1"/>
    <col min="9" max="9" width="12.25" style="1" customWidth="1"/>
    <col min="10" max="10" width="9.125" style="1"/>
    <col min="11" max="11" width="8.125" style="1" customWidth="1"/>
    <col min="12" max="12" width="30.5" style="1" customWidth="1"/>
    <col min="13" max="16384" width="9.125" style="1"/>
  </cols>
  <sheetData>
    <row r="1" spans="1:12" ht="30" customHeight="1">
      <c r="D1" s="81" t="s">
        <v>119</v>
      </c>
      <c r="K1" s="1" t="s">
        <v>129</v>
      </c>
    </row>
    <row r="2" spans="1:12" s="8" customFormat="1" ht="36.75" customHeight="1">
      <c r="A2" s="1"/>
      <c r="B2" s="1"/>
      <c r="C2" s="4" t="s">
        <v>3</v>
      </c>
      <c r="D2" s="4" t="s">
        <v>4</v>
      </c>
      <c r="E2" s="5" t="s">
        <v>1</v>
      </c>
      <c r="F2" s="4" t="s">
        <v>2</v>
      </c>
      <c r="G2" s="6" t="s">
        <v>41</v>
      </c>
      <c r="H2" s="5" t="s">
        <v>42</v>
      </c>
      <c r="I2" s="4" t="s">
        <v>43</v>
      </c>
      <c r="J2" s="5" t="s">
        <v>0</v>
      </c>
      <c r="K2" s="4"/>
      <c r="L2" s="8" t="s">
        <v>131</v>
      </c>
    </row>
    <row r="3" spans="1:12" s="8" customFormat="1" ht="15.75" customHeight="1">
      <c r="A3" s="1"/>
      <c r="B3" s="1"/>
      <c r="C3" s="10"/>
      <c r="D3" s="10"/>
      <c r="E3" s="11"/>
      <c r="F3" s="10"/>
      <c r="G3" s="12"/>
      <c r="H3" s="11"/>
      <c r="I3" s="10"/>
      <c r="J3" s="11"/>
      <c r="K3" s="4"/>
    </row>
    <row r="4" spans="1:12" s="8" customFormat="1">
      <c r="A4" s="1"/>
      <c r="B4" s="1"/>
      <c r="C4" s="54" t="s">
        <v>78</v>
      </c>
      <c r="D4" s="4"/>
      <c r="E4" s="5"/>
      <c r="F4" s="4"/>
      <c r="G4" s="6"/>
      <c r="H4" s="5"/>
      <c r="I4" s="4"/>
      <c r="J4" s="5"/>
      <c r="K4" s="4"/>
    </row>
    <row r="5" spans="1:12" s="7" customFormat="1">
      <c r="A5" s="2"/>
      <c r="B5" s="2"/>
      <c r="C5" s="40" t="s">
        <v>61</v>
      </c>
      <c r="D5" s="41" t="s">
        <v>94</v>
      </c>
      <c r="E5" s="41" t="s">
        <v>8</v>
      </c>
      <c r="F5" s="41" t="s">
        <v>60</v>
      </c>
      <c r="G5" s="42">
        <v>25.02</v>
      </c>
      <c r="H5" s="41">
        <v>1</v>
      </c>
      <c r="I5" s="41">
        <v>2</v>
      </c>
      <c r="J5" s="43">
        <f t="shared" ref="J5:J13" si="0">I5*G5</f>
        <v>50.04</v>
      </c>
      <c r="K5" s="88">
        <v>40394</v>
      </c>
    </row>
    <row r="6" spans="1:12" s="7" customFormat="1">
      <c r="A6" s="2"/>
      <c r="B6" s="2"/>
      <c r="C6" s="44" t="s">
        <v>90</v>
      </c>
      <c r="D6" s="45" t="s">
        <v>93</v>
      </c>
      <c r="E6" s="45" t="s">
        <v>8</v>
      </c>
      <c r="F6" s="45" t="s">
        <v>48</v>
      </c>
      <c r="G6" s="46">
        <v>19.11</v>
      </c>
      <c r="H6" s="45">
        <v>1</v>
      </c>
      <c r="I6" s="45">
        <v>2</v>
      </c>
      <c r="J6" s="47">
        <f t="shared" si="0"/>
        <v>38.22</v>
      </c>
      <c r="K6" s="88">
        <v>40394</v>
      </c>
    </row>
    <row r="7" spans="1:12" s="8" customFormat="1">
      <c r="A7" s="1"/>
      <c r="B7" s="1"/>
      <c r="C7" s="44" t="s">
        <v>91</v>
      </c>
      <c r="D7" s="45" t="s">
        <v>92</v>
      </c>
      <c r="E7" s="45" t="s">
        <v>8</v>
      </c>
      <c r="F7" s="45" t="s">
        <v>112</v>
      </c>
      <c r="G7" s="46">
        <v>19.48</v>
      </c>
      <c r="H7" s="45">
        <v>1</v>
      </c>
      <c r="I7" s="45">
        <v>2</v>
      </c>
      <c r="J7" s="47">
        <f t="shared" si="0"/>
        <v>38.96</v>
      </c>
      <c r="K7" s="88">
        <v>40394</v>
      </c>
      <c r="L7" s="7"/>
    </row>
    <row r="8" spans="1:12" s="7" customFormat="1">
      <c r="A8" s="2"/>
      <c r="B8" s="2"/>
      <c r="C8" s="44" t="s">
        <v>103</v>
      </c>
      <c r="D8" s="45" t="s">
        <v>75</v>
      </c>
      <c r="E8" s="45" t="s">
        <v>8</v>
      </c>
      <c r="F8" s="45" t="s">
        <v>76</v>
      </c>
      <c r="G8" s="46">
        <v>10.47</v>
      </c>
      <c r="H8" s="45">
        <v>1</v>
      </c>
      <c r="I8" s="45">
        <v>1</v>
      </c>
      <c r="J8" s="47">
        <f>I8*G8</f>
        <v>10.47</v>
      </c>
      <c r="K8" s="88">
        <v>40394</v>
      </c>
    </row>
    <row r="9" spans="1:12" s="8" customFormat="1">
      <c r="A9" s="1"/>
      <c r="B9" s="1"/>
      <c r="C9" s="44" t="s">
        <v>47</v>
      </c>
      <c r="D9" s="45" t="s">
        <v>49</v>
      </c>
      <c r="E9" s="45" t="s">
        <v>8</v>
      </c>
      <c r="F9" s="45" t="s">
        <v>50</v>
      </c>
      <c r="G9" s="46">
        <v>1.53</v>
      </c>
      <c r="H9" s="45">
        <v>1</v>
      </c>
      <c r="I9" s="45">
        <v>12</v>
      </c>
      <c r="J9" s="47">
        <f t="shared" si="0"/>
        <v>18.36</v>
      </c>
      <c r="K9" s="88">
        <v>40394</v>
      </c>
    </row>
    <row r="10" spans="1:12" s="8" customFormat="1">
      <c r="A10" s="1"/>
      <c r="B10" s="1"/>
      <c r="C10" s="44" t="s">
        <v>44</v>
      </c>
      <c r="D10" s="45" t="s">
        <v>51</v>
      </c>
      <c r="E10" s="45" t="s">
        <v>8</v>
      </c>
      <c r="F10" s="45" t="s">
        <v>52</v>
      </c>
      <c r="G10" s="46">
        <v>1.32</v>
      </c>
      <c r="H10" s="45">
        <v>1</v>
      </c>
      <c r="I10" s="45">
        <v>3</v>
      </c>
      <c r="J10" s="47">
        <f t="shared" si="0"/>
        <v>3.96</v>
      </c>
      <c r="K10" s="88">
        <v>40394</v>
      </c>
    </row>
    <row r="11" spans="1:12" s="8" customFormat="1">
      <c r="A11" s="1"/>
      <c r="B11" s="1"/>
      <c r="C11" s="44" t="s">
        <v>95</v>
      </c>
      <c r="D11" s="45" t="s">
        <v>109</v>
      </c>
      <c r="E11" s="45" t="s">
        <v>8</v>
      </c>
      <c r="F11" s="45" t="s">
        <v>106</v>
      </c>
      <c r="G11" s="46">
        <v>9.5299999999999994</v>
      </c>
      <c r="H11" s="45">
        <v>1</v>
      </c>
      <c r="I11" s="45">
        <v>2</v>
      </c>
      <c r="J11" s="47">
        <f t="shared" si="0"/>
        <v>19.059999999999999</v>
      </c>
      <c r="K11" s="88">
        <v>40394</v>
      </c>
    </row>
    <row r="12" spans="1:12" s="8" customFormat="1">
      <c r="A12" s="1"/>
      <c r="B12" s="1"/>
      <c r="C12" s="44" t="s">
        <v>97</v>
      </c>
      <c r="D12" s="45" t="s">
        <v>110</v>
      </c>
      <c r="E12" s="45" t="s">
        <v>8</v>
      </c>
      <c r="F12" s="45" t="s">
        <v>107</v>
      </c>
      <c r="G12" s="48">
        <v>9.4600000000000009</v>
      </c>
      <c r="H12" s="45">
        <v>1</v>
      </c>
      <c r="I12" s="45">
        <v>5</v>
      </c>
      <c r="J12" s="47">
        <f t="shared" si="0"/>
        <v>47.300000000000004</v>
      </c>
      <c r="K12" s="88">
        <v>40394</v>
      </c>
    </row>
    <row r="13" spans="1:12" s="8" customFormat="1">
      <c r="A13" s="1"/>
      <c r="B13" s="1"/>
      <c r="C13" s="44" t="s">
        <v>96</v>
      </c>
      <c r="D13" s="45" t="s">
        <v>111</v>
      </c>
      <c r="E13" s="45" t="s">
        <v>8</v>
      </c>
      <c r="F13" s="45" t="s">
        <v>108</v>
      </c>
      <c r="G13" s="48">
        <v>9.59</v>
      </c>
      <c r="H13" s="45">
        <v>1</v>
      </c>
      <c r="I13" s="45">
        <v>1</v>
      </c>
      <c r="J13" s="47">
        <f t="shared" si="0"/>
        <v>9.59</v>
      </c>
      <c r="K13" s="88">
        <v>40394</v>
      </c>
    </row>
    <row r="14" spans="1:12" s="8" customFormat="1">
      <c r="A14" s="1"/>
      <c r="B14" s="1"/>
      <c r="C14" s="44" t="s">
        <v>7</v>
      </c>
      <c r="D14" s="45" t="s">
        <v>28</v>
      </c>
      <c r="E14" s="45" t="s">
        <v>8</v>
      </c>
      <c r="F14" s="45" t="s">
        <v>27</v>
      </c>
      <c r="G14" s="46">
        <v>9.4700000000000006</v>
      </c>
      <c r="H14" s="45">
        <v>1</v>
      </c>
      <c r="I14" s="45">
        <v>10</v>
      </c>
      <c r="J14" s="47">
        <f>I14*G14</f>
        <v>94.7</v>
      </c>
      <c r="K14" s="88">
        <v>40394</v>
      </c>
    </row>
    <row r="15" spans="1:12" s="8" customFormat="1">
      <c r="A15" s="1"/>
      <c r="B15" s="1"/>
      <c r="C15" s="44" t="s">
        <v>98</v>
      </c>
      <c r="D15" s="45" t="s">
        <v>40</v>
      </c>
      <c r="E15" s="45" t="s">
        <v>8</v>
      </c>
      <c r="F15" s="49" t="s">
        <v>26</v>
      </c>
      <c r="G15" s="46">
        <v>8.91</v>
      </c>
      <c r="H15" s="45">
        <v>1</v>
      </c>
      <c r="I15" s="45">
        <v>1</v>
      </c>
      <c r="J15" s="47">
        <f>I15*G15</f>
        <v>8.91</v>
      </c>
      <c r="K15" s="88">
        <v>40394</v>
      </c>
    </row>
    <row r="16" spans="1:12" s="7" customFormat="1">
      <c r="A16" s="2"/>
      <c r="B16" s="2"/>
      <c r="C16" s="44" t="s">
        <v>39</v>
      </c>
      <c r="D16" s="45" t="s">
        <v>116</v>
      </c>
      <c r="E16" s="45" t="s">
        <v>8</v>
      </c>
      <c r="F16" s="45" t="s">
        <v>117</v>
      </c>
      <c r="G16" s="46">
        <v>3.15</v>
      </c>
      <c r="H16" s="45">
        <v>1</v>
      </c>
      <c r="I16" s="45">
        <v>6</v>
      </c>
      <c r="J16" s="47">
        <f>I16*G16</f>
        <v>18.899999999999999</v>
      </c>
      <c r="K16" s="88">
        <v>40394</v>
      </c>
    </row>
    <row r="17" spans="1:11" s="7" customFormat="1">
      <c r="A17" s="2"/>
      <c r="B17" s="2"/>
      <c r="C17" s="44" t="s">
        <v>87</v>
      </c>
      <c r="D17" s="45" t="s">
        <v>89</v>
      </c>
      <c r="E17" s="45" t="s">
        <v>8</v>
      </c>
      <c r="F17" s="45" t="s">
        <v>88</v>
      </c>
      <c r="G17" s="46">
        <v>1.85</v>
      </c>
      <c r="H17" s="45">
        <v>1</v>
      </c>
      <c r="I17" s="45">
        <v>2</v>
      </c>
      <c r="J17" s="47">
        <f>I17*G17</f>
        <v>3.7</v>
      </c>
      <c r="K17" s="88">
        <v>40394</v>
      </c>
    </row>
    <row r="18" spans="1:11" s="7" customFormat="1">
      <c r="A18" s="2"/>
      <c r="B18" s="2"/>
      <c r="C18" s="50" t="s">
        <v>105</v>
      </c>
      <c r="D18" s="51" t="s">
        <v>63</v>
      </c>
      <c r="E18" s="51" t="s">
        <v>8</v>
      </c>
      <c r="F18" s="51" t="s">
        <v>118</v>
      </c>
      <c r="G18" s="52">
        <v>9.3000000000000007</v>
      </c>
      <c r="H18" s="51">
        <v>1</v>
      </c>
      <c r="I18" s="51">
        <v>4</v>
      </c>
      <c r="J18" s="53">
        <f>I18*G18</f>
        <v>37.200000000000003</v>
      </c>
      <c r="K18" s="88">
        <v>40394</v>
      </c>
    </row>
    <row r="19" spans="1:11" s="7" customFormat="1">
      <c r="A19" s="2"/>
      <c r="B19" s="2"/>
      <c r="G19" s="15"/>
      <c r="J19" s="13"/>
      <c r="K19" s="88"/>
    </row>
    <row r="20" spans="1:11" s="8" customFormat="1">
      <c r="A20" s="1"/>
      <c r="B20" s="1"/>
      <c r="C20" s="57" t="s">
        <v>77</v>
      </c>
      <c r="G20" s="16"/>
      <c r="J20" s="14"/>
      <c r="K20" s="89"/>
    </row>
    <row r="21" spans="1:11" s="7" customFormat="1">
      <c r="A21" s="2"/>
      <c r="B21" s="2"/>
      <c r="C21" s="17" t="s">
        <v>30</v>
      </c>
      <c r="D21" s="18" t="s">
        <v>101</v>
      </c>
      <c r="E21" s="18" t="s">
        <v>24</v>
      </c>
      <c r="F21" s="18" t="s">
        <v>100</v>
      </c>
      <c r="G21" s="19">
        <v>45.23</v>
      </c>
      <c r="H21" s="18">
        <v>1</v>
      </c>
      <c r="I21" s="18">
        <v>3</v>
      </c>
      <c r="J21" s="20">
        <f>I21*G21</f>
        <v>135.69</v>
      </c>
      <c r="K21" s="88">
        <v>40394</v>
      </c>
    </row>
    <row r="22" spans="1:11" s="8" customFormat="1">
      <c r="A22" s="1"/>
      <c r="B22" s="1"/>
      <c r="C22" s="21" t="s">
        <v>71</v>
      </c>
      <c r="D22" s="22" t="s">
        <v>56</v>
      </c>
      <c r="E22" s="22" t="s">
        <v>24</v>
      </c>
      <c r="F22" s="22" t="s">
        <v>55</v>
      </c>
      <c r="G22" s="23">
        <f>9.94/100</f>
        <v>9.9399999999999988E-2</v>
      </c>
      <c r="H22" s="22">
        <v>100</v>
      </c>
      <c r="I22" s="22">
        <v>4</v>
      </c>
      <c r="J22" s="24">
        <f>H22*G22</f>
        <v>9.94</v>
      </c>
      <c r="K22" s="88">
        <v>40394</v>
      </c>
    </row>
    <row r="23" spans="1:11" s="8" customFormat="1">
      <c r="A23" s="1"/>
      <c r="B23" s="1"/>
      <c r="C23" s="21" t="s">
        <v>66</v>
      </c>
      <c r="D23" s="22" t="s">
        <v>104</v>
      </c>
      <c r="E23" s="22" t="s">
        <v>24</v>
      </c>
      <c r="F23" s="22" t="s">
        <v>57</v>
      </c>
      <c r="G23" s="25">
        <f>12.78/100</f>
        <v>0.1278</v>
      </c>
      <c r="H23" s="22">
        <v>100</v>
      </c>
      <c r="I23" s="22">
        <v>4</v>
      </c>
      <c r="J23" s="24">
        <f>G23*H23</f>
        <v>12.78</v>
      </c>
      <c r="K23" s="88">
        <v>40394</v>
      </c>
    </row>
    <row r="24" spans="1:11" s="8" customFormat="1">
      <c r="A24" s="1"/>
      <c r="B24" s="1"/>
      <c r="C24" s="21" t="s">
        <v>72</v>
      </c>
      <c r="D24" s="22" t="s">
        <v>73</v>
      </c>
      <c r="E24" s="22" t="s">
        <v>24</v>
      </c>
      <c r="F24" s="22" t="s">
        <v>74</v>
      </c>
      <c r="G24" s="25">
        <f>10.11/100</f>
        <v>0.1011</v>
      </c>
      <c r="H24" s="22">
        <v>100</v>
      </c>
      <c r="I24" s="22">
        <v>16</v>
      </c>
      <c r="J24" s="24">
        <f>G24*H24</f>
        <v>10.11</v>
      </c>
      <c r="K24" s="88">
        <v>40394</v>
      </c>
    </row>
    <row r="25" spans="1:11" s="8" customFormat="1">
      <c r="A25" s="1"/>
      <c r="B25" s="1"/>
      <c r="C25" s="21" t="s">
        <v>67</v>
      </c>
      <c r="D25" s="22" t="s">
        <v>69</v>
      </c>
      <c r="E25" s="22" t="s">
        <v>24</v>
      </c>
      <c r="F25" s="22" t="s">
        <v>70</v>
      </c>
      <c r="G25" s="25">
        <f>9.25/100</f>
        <v>9.2499999999999999E-2</v>
      </c>
      <c r="H25" s="22">
        <v>100</v>
      </c>
      <c r="I25" s="22">
        <v>16</v>
      </c>
      <c r="J25" s="24">
        <f>H25*G25</f>
        <v>9.25</v>
      </c>
      <c r="K25" s="88">
        <v>40394</v>
      </c>
    </row>
    <row r="26" spans="1:11" s="8" customFormat="1">
      <c r="A26" s="1"/>
      <c r="B26" s="1"/>
      <c r="C26" s="21" t="s">
        <v>68</v>
      </c>
      <c r="D26" s="22" t="s">
        <v>64</v>
      </c>
      <c r="E26" s="22" t="s">
        <v>24</v>
      </c>
      <c r="F26" s="22" t="s">
        <v>65</v>
      </c>
      <c r="G26" s="25">
        <f>11.04/100</f>
        <v>0.1104</v>
      </c>
      <c r="H26" s="22">
        <v>100</v>
      </c>
      <c r="I26" s="22">
        <v>51</v>
      </c>
      <c r="J26" s="24">
        <f>H26*G26</f>
        <v>11.04</v>
      </c>
      <c r="K26" s="88">
        <v>40394</v>
      </c>
    </row>
    <row r="27" spans="1:11" s="8" customFormat="1">
      <c r="A27" s="1"/>
      <c r="B27" s="1"/>
      <c r="C27" s="21" t="s">
        <v>5</v>
      </c>
      <c r="D27" s="22" t="s">
        <v>35</v>
      </c>
      <c r="E27" s="22" t="s">
        <v>24</v>
      </c>
      <c r="F27" s="22" t="s">
        <v>36</v>
      </c>
      <c r="G27" s="23">
        <f>8.33/25</f>
        <v>0.3332</v>
      </c>
      <c r="H27" s="22">
        <v>25</v>
      </c>
      <c r="I27" s="22">
        <v>4</v>
      </c>
      <c r="J27" s="24">
        <f>G27*H27</f>
        <v>8.33</v>
      </c>
      <c r="K27" s="88">
        <v>40394</v>
      </c>
    </row>
    <row r="28" spans="1:11" s="8" customFormat="1">
      <c r="A28" s="1"/>
      <c r="B28" s="1"/>
      <c r="C28" s="21" t="s">
        <v>45</v>
      </c>
      <c r="D28" s="22" t="s">
        <v>33</v>
      </c>
      <c r="E28" s="22" t="s">
        <v>24</v>
      </c>
      <c r="F28" s="22" t="s">
        <v>34</v>
      </c>
      <c r="G28" s="23">
        <f>5.44/4</f>
        <v>1.36</v>
      </c>
      <c r="H28" s="22">
        <v>4</v>
      </c>
      <c r="I28" s="22">
        <v>4</v>
      </c>
      <c r="J28" s="24">
        <f>I28*G28</f>
        <v>5.44</v>
      </c>
      <c r="K28" s="88">
        <v>40394</v>
      </c>
    </row>
    <row r="29" spans="1:11" s="8" customFormat="1">
      <c r="A29" s="1"/>
      <c r="B29" s="1"/>
      <c r="C29" s="21" t="s">
        <v>113</v>
      </c>
      <c r="D29" s="22" t="s">
        <v>115</v>
      </c>
      <c r="E29" s="22" t="s">
        <v>24</v>
      </c>
      <c r="F29" s="22" t="s">
        <v>114</v>
      </c>
      <c r="G29" s="23">
        <f>4.49/250</f>
        <v>1.796E-2</v>
      </c>
      <c r="H29" s="22">
        <v>250</v>
      </c>
      <c r="I29" s="22">
        <v>25</v>
      </c>
      <c r="J29" s="24">
        <f>H29*G29</f>
        <v>4.49</v>
      </c>
      <c r="K29" s="88">
        <v>40394</v>
      </c>
    </row>
    <row r="30" spans="1:11" s="8" customFormat="1">
      <c r="A30" s="1"/>
      <c r="B30" s="1"/>
      <c r="C30" s="21" t="s">
        <v>121</v>
      </c>
      <c r="D30" s="22" t="s">
        <v>123</v>
      </c>
      <c r="E30" s="22" t="s">
        <v>24</v>
      </c>
      <c r="F30" s="22" t="s">
        <v>122</v>
      </c>
      <c r="G30" s="23">
        <v>2.56</v>
      </c>
      <c r="H30" s="22">
        <v>1</v>
      </c>
      <c r="I30" s="22">
        <v>1</v>
      </c>
      <c r="J30" s="24">
        <f>H30*G30</f>
        <v>2.56</v>
      </c>
      <c r="K30" s="88">
        <v>40394</v>
      </c>
    </row>
    <row r="31" spans="1:11" s="7" customFormat="1">
      <c r="A31" s="2"/>
      <c r="B31" s="2"/>
      <c r="C31" s="21" t="s">
        <v>12</v>
      </c>
      <c r="D31" s="22" t="s">
        <v>53</v>
      </c>
      <c r="E31" s="22" t="s">
        <v>24</v>
      </c>
      <c r="F31" s="22" t="s">
        <v>54</v>
      </c>
      <c r="G31" s="23">
        <f>4.97/100</f>
        <v>4.9699999999999994E-2</v>
      </c>
      <c r="H31" s="22">
        <v>100</v>
      </c>
      <c r="I31" s="22">
        <v>150</v>
      </c>
      <c r="J31" s="24">
        <f>2*H31*G31</f>
        <v>9.94</v>
      </c>
      <c r="K31" s="88">
        <v>40394</v>
      </c>
    </row>
    <row r="32" spans="1:11" s="7" customFormat="1">
      <c r="A32" s="2"/>
      <c r="B32" s="2"/>
      <c r="C32" s="26" t="s">
        <v>13</v>
      </c>
      <c r="D32" s="27" t="s">
        <v>31</v>
      </c>
      <c r="E32" s="27" t="s">
        <v>24</v>
      </c>
      <c r="F32" s="27" t="s">
        <v>32</v>
      </c>
      <c r="G32" s="58">
        <v>1.2E-2</v>
      </c>
      <c r="H32" s="27">
        <v>100</v>
      </c>
      <c r="I32" s="27">
        <v>150</v>
      </c>
      <c r="J32" s="28">
        <f>2*G32*H32</f>
        <v>2.4</v>
      </c>
      <c r="K32" s="88">
        <v>40394</v>
      </c>
    </row>
    <row r="33" spans="1:11" s="7" customFormat="1">
      <c r="A33" s="2"/>
      <c r="B33" s="2"/>
      <c r="G33" s="13"/>
      <c r="J33" s="13"/>
      <c r="K33" s="88"/>
    </row>
    <row r="34" spans="1:11" s="7" customFormat="1">
      <c r="A34" s="2"/>
      <c r="B34" s="2"/>
      <c r="C34" s="59" t="s">
        <v>79</v>
      </c>
      <c r="D34" s="8"/>
      <c r="E34" s="8"/>
      <c r="F34" s="8"/>
      <c r="G34" s="14"/>
      <c r="H34" s="8"/>
      <c r="I34" s="8"/>
      <c r="J34" s="14"/>
      <c r="K34" s="88"/>
    </row>
    <row r="35" spans="1:11" s="7" customFormat="1">
      <c r="A35" s="2"/>
      <c r="B35" s="2"/>
      <c r="C35" s="60" t="s">
        <v>9</v>
      </c>
      <c r="D35" s="62" t="s">
        <v>20</v>
      </c>
      <c r="E35" s="62" t="s">
        <v>130</v>
      </c>
      <c r="F35" s="62" t="s">
        <v>22</v>
      </c>
      <c r="G35" s="63">
        <v>160</v>
      </c>
      <c r="H35" s="62">
        <v>1</v>
      </c>
      <c r="I35" s="62">
        <v>5</v>
      </c>
      <c r="J35" s="64">
        <f>I35*G35</f>
        <v>800</v>
      </c>
      <c r="K35" s="88">
        <v>40394</v>
      </c>
    </row>
    <row r="36" spans="1:11" s="7" customFormat="1">
      <c r="A36" s="2"/>
      <c r="B36" s="2"/>
      <c r="C36" s="84" t="s">
        <v>10</v>
      </c>
      <c r="D36" s="82" t="s">
        <v>21</v>
      </c>
      <c r="E36" s="82" t="s">
        <v>130</v>
      </c>
      <c r="F36" s="82" t="s">
        <v>23</v>
      </c>
      <c r="G36" s="83">
        <v>160</v>
      </c>
      <c r="H36" s="82">
        <v>1</v>
      </c>
      <c r="I36" s="82">
        <v>1</v>
      </c>
      <c r="J36" s="85">
        <f>I36*G36</f>
        <v>160</v>
      </c>
      <c r="K36" s="88">
        <v>40394</v>
      </c>
    </row>
    <row r="37" spans="1:11" s="7" customFormat="1">
      <c r="A37" s="2"/>
      <c r="B37" s="2"/>
      <c r="C37" s="84" t="s">
        <v>124</v>
      </c>
      <c r="D37" s="82" t="s">
        <v>126</v>
      </c>
      <c r="E37" s="82" t="s">
        <v>125</v>
      </c>
      <c r="F37" s="86">
        <v>3363</v>
      </c>
      <c r="G37" s="83">
        <v>0.59</v>
      </c>
      <c r="H37" s="82">
        <v>1</v>
      </c>
      <c r="I37" s="82">
        <v>3</v>
      </c>
      <c r="J37" s="85">
        <f>I37*G37</f>
        <v>1.77</v>
      </c>
      <c r="K37" s="88">
        <v>40394</v>
      </c>
    </row>
    <row r="38" spans="1:11" s="7" customFormat="1">
      <c r="A38" s="2"/>
      <c r="B38" s="2"/>
      <c r="C38" s="61" t="s">
        <v>124</v>
      </c>
      <c r="D38" s="65" t="s">
        <v>127</v>
      </c>
      <c r="E38" s="65" t="s">
        <v>125</v>
      </c>
      <c r="F38" s="87">
        <v>2125</v>
      </c>
      <c r="G38" s="66">
        <v>0.51</v>
      </c>
      <c r="H38" s="65">
        <v>1</v>
      </c>
      <c r="I38" s="65">
        <v>2</v>
      </c>
      <c r="J38" s="67">
        <f>I38*G38</f>
        <v>1.02</v>
      </c>
      <c r="K38" s="88">
        <v>40394</v>
      </c>
    </row>
    <row r="39" spans="1:11" s="7" customFormat="1" ht="16.5">
      <c r="A39" s="2"/>
      <c r="B39"/>
      <c r="C39"/>
      <c r="D39"/>
      <c r="E39"/>
      <c r="F39"/>
      <c r="G39"/>
      <c r="H39"/>
      <c r="I39"/>
      <c r="J39"/>
      <c r="K39" s="90"/>
    </row>
    <row r="40" spans="1:11" s="8" customFormat="1">
      <c r="A40" s="1"/>
      <c r="B40" s="1"/>
      <c r="C40" s="68" t="s">
        <v>99</v>
      </c>
      <c r="G40" s="14"/>
      <c r="J40" s="14"/>
      <c r="K40" s="89"/>
    </row>
    <row r="41" spans="1:11" s="8" customFormat="1">
      <c r="A41" s="1"/>
      <c r="B41" s="1"/>
      <c r="C41" s="29" t="s">
        <v>17</v>
      </c>
      <c r="D41" s="69" t="s">
        <v>102</v>
      </c>
      <c r="E41" s="30" t="s">
        <v>24</v>
      </c>
      <c r="F41" s="70" t="s">
        <v>18</v>
      </c>
      <c r="G41" s="71">
        <v>1.57</v>
      </c>
      <c r="H41" s="30">
        <v>1</v>
      </c>
      <c r="I41" s="30">
        <v>1</v>
      </c>
      <c r="J41" s="31">
        <f>I41*G41</f>
        <v>1.57</v>
      </c>
      <c r="K41" s="88">
        <v>40394</v>
      </c>
    </row>
    <row r="42" spans="1:11" s="8" customFormat="1">
      <c r="A42" s="1"/>
      <c r="B42" s="1"/>
      <c r="C42" s="32" t="s">
        <v>11</v>
      </c>
      <c r="D42" s="72" t="s">
        <v>37</v>
      </c>
      <c r="E42" s="33" t="s">
        <v>24</v>
      </c>
      <c r="F42" s="36" t="s">
        <v>19</v>
      </c>
      <c r="G42" s="73">
        <v>1.67</v>
      </c>
      <c r="H42" s="33">
        <v>1</v>
      </c>
      <c r="I42" s="33">
        <v>10</v>
      </c>
      <c r="J42" s="35">
        <f>I42*G42</f>
        <v>16.7</v>
      </c>
      <c r="K42" s="88">
        <v>40394</v>
      </c>
    </row>
    <row r="43" spans="1:11" s="8" customFormat="1">
      <c r="A43" s="1"/>
      <c r="B43" s="1"/>
      <c r="C43" s="32" t="s">
        <v>38</v>
      </c>
      <c r="D43" s="33" t="s">
        <v>25</v>
      </c>
      <c r="E43" s="33" t="s">
        <v>8</v>
      </c>
      <c r="F43" s="72" t="s">
        <v>16</v>
      </c>
      <c r="G43" s="34">
        <v>8.5299999999999994</v>
      </c>
      <c r="H43" s="33">
        <v>1</v>
      </c>
      <c r="I43" s="33">
        <v>2</v>
      </c>
      <c r="J43" s="35">
        <f>I43*G43</f>
        <v>17.059999999999999</v>
      </c>
      <c r="K43" s="88">
        <v>40394</v>
      </c>
    </row>
    <row r="44" spans="1:11" s="8" customFormat="1">
      <c r="A44" s="1"/>
      <c r="B44" s="1"/>
      <c r="C44" s="32" t="s">
        <v>6</v>
      </c>
      <c r="D44" s="33" t="s">
        <v>14</v>
      </c>
      <c r="E44" s="33" t="s">
        <v>8</v>
      </c>
      <c r="F44" s="72" t="s">
        <v>15</v>
      </c>
      <c r="G44" s="34">
        <v>8.5299999999999994</v>
      </c>
      <c r="H44" s="33">
        <v>1</v>
      </c>
      <c r="I44" s="33">
        <v>2</v>
      </c>
      <c r="J44" s="35">
        <f>I44*G44</f>
        <v>17.059999999999999</v>
      </c>
      <c r="K44" s="88">
        <v>40394</v>
      </c>
    </row>
    <row r="45" spans="1:11" s="8" customFormat="1">
      <c r="A45" s="1"/>
      <c r="B45" s="1"/>
      <c r="C45" s="37" t="s">
        <v>46</v>
      </c>
      <c r="D45" s="38" t="s">
        <v>58</v>
      </c>
      <c r="E45" s="38" t="s">
        <v>8</v>
      </c>
      <c r="F45" s="38" t="s">
        <v>59</v>
      </c>
      <c r="G45" s="74">
        <v>14.12</v>
      </c>
      <c r="H45" s="38">
        <v>1</v>
      </c>
      <c r="I45" s="38">
        <v>2</v>
      </c>
      <c r="J45" s="39">
        <f>I45*G45</f>
        <v>28.24</v>
      </c>
      <c r="K45" s="88">
        <v>40394</v>
      </c>
    </row>
    <row r="46" spans="1:11" s="8" customFormat="1">
      <c r="A46" s="1"/>
      <c r="B46" s="1"/>
      <c r="G46" s="9"/>
    </row>
    <row r="47" spans="1:11"/>
    <row r="48" spans="1:11">
      <c r="H48" s="55" t="s">
        <v>80</v>
      </c>
      <c r="I48" s="2"/>
    </row>
    <row r="49" spans="4:11">
      <c r="H49" s="56" t="s">
        <v>29</v>
      </c>
      <c r="I49" s="75"/>
      <c r="J49" s="76">
        <f>SUM(J5:J46)</f>
        <v>1664.76</v>
      </c>
      <c r="K49" s="1" t="s">
        <v>128</v>
      </c>
    </row>
    <row r="50" spans="4:11">
      <c r="H50" s="95" t="s">
        <v>85</v>
      </c>
      <c r="I50" s="96"/>
      <c r="J50" s="77">
        <f xml:space="preserve"> SUM(J35:J36)</f>
        <v>960</v>
      </c>
    </row>
    <row r="51" spans="4:11">
      <c r="H51" s="95" t="s">
        <v>84</v>
      </c>
      <c r="I51" s="96"/>
      <c r="J51" s="77">
        <f>SUM(J21:J32)</f>
        <v>221.97</v>
      </c>
    </row>
    <row r="52" spans="4:11">
      <c r="H52" s="95" t="s">
        <v>83</v>
      </c>
      <c r="I52" s="96"/>
      <c r="J52" s="77">
        <f>SUM(J5:J18)</f>
        <v>399.37</v>
      </c>
    </row>
    <row r="53" spans="4:11">
      <c r="D53" s="1" t="s">
        <v>62</v>
      </c>
      <c r="H53" s="91" t="s">
        <v>86</v>
      </c>
      <c r="I53" s="92"/>
      <c r="J53" s="78">
        <f>SUM(J41:J45)</f>
        <v>80.63</v>
      </c>
    </row>
    <row r="54" spans="4:11">
      <c r="H54" s="93" t="s">
        <v>81</v>
      </c>
      <c r="I54" s="94"/>
      <c r="J54" s="79">
        <f>SUM(I5:I46)</f>
        <v>509</v>
      </c>
    </row>
    <row r="55" spans="4:11">
      <c r="H55" s="91" t="s">
        <v>82</v>
      </c>
      <c r="I55" s="92"/>
      <c r="J55" s="80">
        <f>SUM(I5:I46)-I31-I32</f>
        <v>209</v>
      </c>
    </row>
    <row r="57" spans="4:11">
      <c r="G57" s="1"/>
    </row>
    <row r="58" spans="4:11">
      <c r="G58" s="1"/>
    </row>
    <row r="59" spans="4:11">
      <c r="G59" s="1"/>
    </row>
    <row r="60" spans="4:11">
      <c r="G60" s="1"/>
    </row>
    <row r="61" spans="4:11">
      <c r="G61" s="1"/>
    </row>
    <row r="62" spans="4:11">
      <c r="G62" s="1"/>
    </row>
    <row r="63" spans="4:11">
      <c r="G63" s="1"/>
    </row>
    <row r="64" spans="4:11">
      <c r="G64" s="1"/>
    </row>
    <row r="65" spans="7:7">
      <c r="G65" s="1"/>
    </row>
  </sheetData>
  <mergeCells count="6">
    <mergeCell ref="H53:I53"/>
    <mergeCell ref="H54:I54"/>
    <mergeCell ref="H55:I55"/>
    <mergeCell ref="H50:I50"/>
    <mergeCell ref="H51:I51"/>
    <mergeCell ref="H52:I52"/>
  </mergeCells>
  <phoneticPr fontId="9" type="noConversion"/>
  <hyperlinks>
    <hyperlink ref="F41" r:id="rId1" tooltip="Add item to current order" display="http://www.mcmaster.com/nav/enter.asp?partnum=98861A040"/>
    <hyperlink ref="F42" r:id="rId2" tooltip="Add item to current order" display="http://www.mcmaster.com/nav/enter.asp?partnum=90368A150"/>
    <hyperlink ref="F15" r:id="rId3" display="javascript:setPart(31261,328,2);"/>
  </hyperlinks>
  <pageMargins left="0.7" right="0.7" top="0.75" bottom="0.75" header="0.3" footer="0.3"/>
  <pageSetup scale="66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49" sqref="D49"/>
    </sheetView>
  </sheetViews>
  <sheetFormatPr defaultColWidth="9.125" defaultRowHeight="11.25"/>
  <cols>
    <col min="1" max="2" width="9.125" style="1"/>
    <col min="3" max="3" width="23" style="1" customWidth="1"/>
    <col min="4" max="4" width="84" style="1" customWidth="1"/>
    <col min="5" max="5" width="11.875" style="1" customWidth="1"/>
    <col min="6" max="6" width="20.25" style="1" customWidth="1"/>
    <col min="7" max="7" width="7.75" style="3" customWidth="1"/>
    <col min="8" max="8" width="9.125" style="1"/>
    <col min="9" max="9" width="12.25" style="1" customWidth="1"/>
    <col min="10" max="16384" width="9.125" style="1"/>
  </cols>
  <sheetData>
    <row r="1" spans="1:12" ht="30" customHeight="1">
      <c r="D1" s="81" t="s">
        <v>120</v>
      </c>
    </row>
    <row r="2" spans="1:12" s="8" customFormat="1" ht="36.75" customHeight="1">
      <c r="A2" s="1"/>
      <c r="B2" s="1"/>
      <c r="C2" s="4" t="s">
        <v>3</v>
      </c>
      <c r="D2" s="4" t="s">
        <v>4</v>
      </c>
      <c r="E2" s="5" t="s">
        <v>1</v>
      </c>
      <c r="F2" s="4" t="s">
        <v>2</v>
      </c>
      <c r="G2" s="6" t="s">
        <v>41</v>
      </c>
      <c r="H2" s="5" t="s">
        <v>42</v>
      </c>
      <c r="I2" s="4" t="s">
        <v>43</v>
      </c>
      <c r="J2" s="5" t="s">
        <v>0</v>
      </c>
      <c r="L2" s="4"/>
    </row>
    <row r="3" spans="1:12" s="8" customFormat="1" ht="15.75" customHeight="1">
      <c r="A3" s="1"/>
      <c r="B3" s="1"/>
      <c r="C3" s="10"/>
      <c r="D3" s="10"/>
      <c r="E3" s="11"/>
      <c r="F3" s="10"/>
      <c r="G3" s="12"/>
      <c r="H3" s="11"/>
      <c r="I3" s="10"/>
      <c r="J3" s="11"/>
      <c r="L3" s="4"/>
    </row>
    <row r="4" spans="1:12" s="8" customFormat="1">
      <c r="A4" s="1"/>
      <c r="B4" s="1"/>
      <c r="C4" s="54" t="s">
        <v>78</v>
      </c>
      <c r="D4" s="4"/>
      <c r="E4" s="5"/>
      <c r="F4" s="4"/>
      <c r="G4" s="6"/>
      <c r="H4" s="5"/>
      <c r="I4" s="4"/>
      <c r="J4" s="5"/>
      <c r="L4" s="4"/>
    </row>
    <row r="5" spans="1:12" s="7" customFormat="1">
      <c r="A5" s="2"/>
      <c r="B5" s="2"/>
      <c r="C5" s="40" t="s">
        <v>61</v>
      </c>
      <c r="D5" s="41" t="s">
        <v>94</v>
      </c>
      <c r="E5" s="41" t="s">
        <v>8</v>
      </c>
      <c r="F5" s="41" t="s">
        <v>60</v>
      </c>
      <c r="G5" s="42">
        <v>25.02</v>
      </c>
      <c r="H5" s="41">
        <v>1</v>
      </c>
      <c r="I5" s="41">
        <v>2</v>
      </c>
      <c r="J5" s="43">
        <f t="shared" ref="J5:J13" si="0">I5*G5</f>
        <v>50.04</v>
      </c>
    </row>
    <row r="6" spans="1:12" s="7" customFormat="1">
      <c r="A6" s="2"/>
      <c r="B6" s="2"/>
      <c r="C6" s="44" t="s">
        <v>90</v>
      </c>
      <c r="D6" s="45" t="s">
        <v>93</v>
      </c>
      <c r="E6" s="45" t="s">
        <v>8</v>
      </c>
      <c r="F6" s="45" t="s">
        <v>48</v>
      </c>
      <c r="G6" s="46">
        <v>19.11</v>
      </c>
      <c r="H6" s="45">
        <v>1</v>
      </c>
      <c r="I6" s="45">
        <v>2</v>
      </c>
      <c r="J6" s="47">
        <f t="shared" si="0"/>
        <v>38.22</v>
      </c>
    </row>
    <row r="7" spans="1:12" s="8" customFormat="1">
      <c r="A7" s="1"/>
      <c r="B7" s="1"/>
      <c r="C7" s="44" t="s">
        <v>91</v>
      </c>
      <c r="D7" s="45" t="s">
        <v>92</v>
      </c>
      <c r="E7" s="45" t="s">
        <v>8</v>
      </c>
      <c r="F7" s="45" t="s">
        <v>112</v>
      </c>
      <c r="G7" s="46">
        <v>19.48</v>
      </c>
      <c r="H7" s="45">
        <v>1</v>
      </c>
      <c r="I7" s="45">
        <v>2</v>
      </c>
      <c r="J7" s="47">
        <f t="shared" si="0"/>
        <v>38.96</v>
      </c>
      <c r="L7" s="7"/>
    </row>
    <row r="8" spans="1:12" s="7" customFormat="1">
      <c r="A8" s="2"/>
      <c r="B8" s="2"/>
      <c r="C8" s="44" t="s">
        <v>103</v>
      </c>
      <c r="D8" s="45" t="s">
        <v>75</v>
      </c>
      <c r="E8" s="45" t="s">
        <v>8</v>
      </c>
      <c r="F8" s="45" t="s">
        <v>76</v>
      </c>
      <c r="G8" s="46">
        <v>10.57</v>
      </c>
      <c r="H8" s="45">
        <v>1</v>
      </c>
      <c r="I8" s="45">
        <v>1</v>
      </c>
      <c r="J8" s="47">
        <f>I8*G8</f>
        <v>10.57</v>
      </c>
    </row>
    <row r="9" spans="1:12" s="8" customFormat="1">
      <c r="A9" s="1"/>
      <c r="B9" s="1"/>
      <c r="C9" s="44" t="s">
        <v>47</v>
      </c>
      <c r="D9" s="45" t="s">
        <v>49</v>
      </c>
      <c r="E9" s="45" t="s">
        <v>8</v>
      </c>
      <c r="F9" s="45" t="s">
        <v>50</v>
      </c>
      <c r="G9" s="46">
        <v>1.53</v>
      </c>
      <c r="H9" s="45">
        <v>1</v>
      </c>
      <c r="I9" s="45">
        <v>12</v>
      </c>
      <c r="J9" s="47">
        <f t="shared" si="0"/>
        <v>18.36</v>
      </c>
      <c r="L9" s="7"/>
    </row>
    <row r="10" spans="1:12" s="8" customFormat="1">
      <c r="A10" s="1"/>
      <c r="B10" s="1"/>
      <c r="C10" s="44" t="s">
        <v>44</v>
      </c>
      <c r="D10" s="45" t="s">
        <v>51</v>
      </c>
      <c r="E10" s="45" t="s">
        <v>8</v>
      </c>
      <c r="F10" s="45" t="s">
        <v>52</v>
      </c>
      <c r="G10" s="46">
        <v>1.32</v>
      </c>
      <c r="H10" s="45">
        <v>1</v>
      </c>
      <c r="I10" s="45">
        <v>3</v>
      </c>
      <c r="J10" s="47">
        <f t="shared" si="0"/>
        <v>3.96</v>
      </c>
    </row>
    <row r="11" spans="1:12" s="8" customFormat="1">
      <c r="A11" s="1"/>
      <c r="B11" s="1"/>
      <c r="C11" s="44" t="s">
        <v>95</v>
      </c>
      <c r="D11" s="45" t="s">
        <v>109</v>
      </c>
      <c r="E11" s="45" t="s">
        <v>8</v>
      </c>
      <c r="F11" s="45" t="s">
        <v>106</v>
      </c>
      <c r="G11" s="46">
        <v>9.5299999999999994</v>
      </c>
      <c r="H11" s="45">
        <v>1</v>
      </c>
      <c r="I11" s="45">
        <v>2</v>
      </c>
      <c r="J11" s="47">
        <f t="shared" si="0"/>
        <v>19.059999999999999</v>
      </c>
      <c r="L11" s="7"/>
    </row>
    <row r="12" spans="1:12" s="8" customFormat="1">
      <c r="A12" s="1"/>
      <c r="B12" s="1"/>
      <c r="C12" s="44" t="s">
        <v>97</v>
      </c>
      <c r="D12" s="45" t="s">
        <v>110</v>
      </c>
      <c r="E12" s="45" t="s">
        <v>8</v>
      </c>
      <c r="F12" s="45" t="s">
        <v>107</v>
      </c>
      <c r="G12" s="48">
        <v>9.4600000000000009</v>
      </c>
      <c r="H12" s="45">
        <v>1</v>
      </c>
      <c r="I12" s="45">
        <v>5</v>
      </c>
      <c r="J12" s="47">
        <f t="shared" si="0"/>
        <v>47.300000000000004</v>
      </c>
      <c r="L12" s="7"/>
    </row>
    <row r="13" spans="1:12" s="8" customFormat="1">
      <c r="A13" s="1"/>
      <c r="B13" s="1"/>
      <c r="C13" s="44" t="s">
        <v>96</v>
      </c>
      <c r="D13" s="45" t="s">
        <v>111</v>
      </c>
      <c r="E13" s="45" t="s">
        <v>8</v>
      </c>
      <c r="F13" s="45" t="s">
        <v>108</v>
      </c>
      <c r="G13" s="48">
        <v>9.59</v>
      </c>
      <c r="H13" s="45">
        <v>1</v>
      </c>
      <c r="I13" s="45">
        <v>1</v>
      </c>
      <c r="J13" s="47">
        <f t="shared" si="0"/>
        <v>9.59</v>
      </c>
      <c r="L13" s="7"/>
    </row>
    <row r="14" spans="1:12" s="8" customFormat="1">
      <c r="A14" s="1"/>
      <c r="B14" s="1"/>
      <c r="C14" s="44" t="s">
        <v>7</v>
      </c>
      <c r="D14" s="45" t="s">
        <v>28</v>
      </c>
      <c r="E14" s="45" t="s">
        <v>8</v>
      </c>
      <c r="F14" s="45" t="s">
        <v>27</v>
      </c>
      <c r="G14" s="46">
        <v>8.33</v>
      </c>
      <c r="H14" s="45">
        <v>1</v>
      </c>
      <c r="I14" s="45">
        <v>10</v>
      </c>
      <c r="J14" s="47">
        <f>I14*G14</f>
        <v>83.3</v>
      </c>
    </row>
    <row r="15" spans="1:12" s="8" customFormat="1">
      <c r="A15" s="1"/>
      <c r="B15" s="1"/>
      <c r="C15" s="44" t="s">
        <v>98</v>
      </c>
      <c r="D15" s="45" t="s">
        <v>40</v>
      </c>
      <c r="E15" s="45" t="s">
        <v>8</v>
      </c>
      <c r="F15" s="49" t="s">
        <v>26</v>
      </c>
      <c r="G15" s="46">
        <v>8.91</v>
      </c>
      <c r="H15" s="45">
        <v>1</v>
      </c>
      <c r="I15" s="45">
        <v>1</v>
      </c>
      <c r="J15" s="47">
        <f>I15*G15</f>
        <v>8.91</v>
      </c>
    </row>
    <row r="16" spans="1:12" s="7" customFormat="1">
      <c r="A16" s="2"/>
      <c r="B16" s="2"/>
      <c r="C16" s="44" t="s">
        <v>39</v>
      </c>
      <c r="D16" s="45" t="s">
        <v>116</v>
      </c>
      <c r="E16" s="45" t="s">
        <v>8</v>
      </c>
      <c r="F16" s="45" t="s">
        <v>117</v>
      </c>
      <c r="G16" s="46">
        <v>3.15</v>
      </c>
      <c r="H16" s="45">
        <v>1</v>
      </c>
      <c r="I16" s="45">
        <v>6</v>
      </c>
      <c r="J16" s="47">
        <f>I16*G16</f>
        <v>18.899999999999999</v>
      </c>
    </row>
    <row r="17" spans="1:12" s="7" customFormat="1">
      <c r="A17" s="2"/>
      <c r="B17" s="2"/>
      <c r="C17" s="44" t="s">
        <v>87</v>
      </c>
      <c r="D17" s="45" t="s">
        <v>89</v>
      </c>
      <c r="E17" s="45" t="s">
        <v>8</v>
      </c>
      <c r="F17" s="45" t="s">
        <v>88</v>
      </c>
      <c r="G17" s="46">
        <v>1.85</v>
      </c>
      <c r="H17" s="45">
        <v>1</v>
      </c>
      <c r="I17" s="45">
        <v>2</v>
      </c>
      <c r="J17" s="47">
        <f>I17*G17</f>
        <v>3.7</v>
      </c>
    </row>
    <row r="18" spans="1:12" s="7" customFormat="1">
      <c r="A18" s="2"/>
      <c r="B18" s="2"/>
      <c r="C18" s="50" t="s">
        <v>105</v>
      </c>
      <c r="D18" s="51" t="s">
        <v>63</v>
      </c>
      <c r="E18" s="51" t="s">
        <v>8</v>
      </c>
      <c r="F18" s="51" t="s">
        <v>118</v>
      </c>
      <c r="G18" s="52">
        <v>9.3000000000000007</v>
      </c>
      <c r="H18" s="51">
        <v>1</v>
      </c>
      <c r="I18" s="51">
        <v>4</v>
      </c>
      <c r="J18" s="53">
        <f>I18*G18</f>
        <v>37.200000000000003</v>
      </c>
    </row>
    <row r="19" spans="1:12" s="7" customFormat="1">
      <c r="A19" s="2"/>
      <c r="B19" s="2"/>
      <c r="G19" s="15"/>
      <c r="J19" s="13"/>
    </row>
    <row r="20" spans="1:12" s="8" customFormat="1">
      <c r="A20" s="1"/>
      <c r="B20" s="1"/>
      <c r="C20" s="57" t="s">
        <v>77</v>
      </c>
      <c r="G20" s="16"/>
      <c r="J20" s="14"/>
    </row>
    <row r="21" spans="1:12" s="7" customFormat="1">
      <c r="A21" s="2"/>
      <c r="B21" s="2"/>
      <c r="C21" s="17" t="s">
        <v>30</v>
      </c>
      <c r="D21" s="18" t="s">
        <v>101</v>
      </c>
      <c r="E21" s="18" t="s">
        <v>24</v>
      </c>
      <c r="F21" s="18" t="s">
        <v>100</v>
      </c>
      <c r="G21" s="19">
        <v>45.23</v>
      </c>
      <c r="H21" s="18">
        <v>1</v>
      </c>
      <c r="I21" s="18">
        <v>3</v>
      </c>
      <c r="J21" s="20">
        <f>I21*G21</f>
        <v>135.69</v>
      </c>
    </row>
    <row r="22" spans="1:12" s="8" customFormat="1">
      <c r="A22" s="1"/>
      <c r="B22" s="1"/>
      <c r="C22" s="21" t="s">
        <v>71</v>
      </c>
      <c r="D22" s="22" t="s">
        <v>56</v>
      </c>
      <c r="E22" s="22" t="s">
        <v>24</v>
      </c>
      <c r="F22" s="22" t="s">
        <v>55</v>
      </c>
      <c r="G22" s="23">
        <f>9.94/100</f>
        <v>9.9399999999999988E-2</v>
      </c>
      <c r="H22" s="22">
        <v>100</v>
      </c>
      <c r="I22" s="22">
        <v>4</v>
      </c>
      <c r="J22" s="24">
        <f>H22*G22</f>
        <v>9.94</v>
      </c>
      <c r="L22" s="7"/>
    </row>
    <row r="23" spans="1:12" s="8" customFormat="1">
      <c r="A23" s="1"/>
      <c r="B23" s="1"/>
      <c r="C23" s="21" t="s">
        <v>66</v>
      </c>
      <c r="D23" s="22" t="s">
        <v>104</v>
      </c>
      <c r="E23" s="22" t="s">
        <v>24</v>
      </c>
      <c r="F23" s="22" t="s">
        <v>57</v>
      </c>
      <c r="G23" s="25">
        <f>12.78/100</f>
        <v>0.1278</v>
      </c>
      <c r="H23" s="22">
        <v>100</v>
      </c>
      <c r="I23" s="22">
        <v>4</v>
      </c>
      <c r="J23" s="24">
        <f>G23*H23</f>
        <v>12.78</v>
      </c>
      <c r="L23" s="7"/>
    </row>
    <row r="24" spans="1:12" s="8" customFormat="1">
      <c r="A24" s="1"/>
      <c r="B24" s="1"/>
      <c r="C24" s="21" t="s">
        <v>72</v>
      </c>
      <c r="D24" s="22" t="s">
        <v>73</v>
      </c>
      <c r="E24" s="22" t="s">
        <v>24</v>
      </c>
      <c r="F24" s="22" t="s">
        <v>74</v>
      </c>
      <c r="G24" s="25">
        <f>12.63/100</f>
        <v>0.1263</v>
      </c>
      <c r="H24" s="22">
        <v>100</v>
      </c>
      <c r="I24" s="22">
        <v>16</v>
      </c>
      <c r="J24" s="24">
        <f>G24*H24</f>
        <v>12.629999999999999</v>
      </c>
      <c r="L24" s="7"/>
    </row>
    <row r="25" spans="1:12" s="8" customFormat="1">
      <c r="A25" s="1"/>
      <c r="B25" s="1"/>
      <c r="C25" s="21" t="s">
        <v>67</v>
      </c>
      <c r="D25" s="22" t="s">
        <v>69</v>
      </c>
      <c r="E25" s="22" t="s">
        <v>24</v>
      </c>
      <c r="F25" s="22" t="s">
        <v>70</v>
      </c>
      <c r="G25" s="25">
        <f>9.25/100</f>
        <v>9.2499999999999999E-2</v>
      </c>
      <c r="H25" s="22">
        <v>100</v>
      </c>
      <c r="I25" s="22">
        <v>16</v>
      </c>
      <c r="J25" s="24">
        <f>H25*G25</f>
        <v>9.25</v>
      </c>
      <c r="L25" s="7"/>
    </row>
    <row r="26" spans="1:12" s="8" customFormat="1">
      <c r="A26" s="1"/>
      <c r="B26" s="1"/>
      <c r="C26" s="21" t="s">
        <v>68</v>
      </c>
      <c r="D26" s="22" t="s">
        <v>64</v>
      </c>
      <c r="E26" s="22" t="s">
        <v>24</v>
      </c>
      <c r="F26" s="22" t="s">
        <v>65</v>
      </c>
      <c r="G26" s="25">
        <f>11.04/100</f>
        <v>0.1104</v>
      </c>
      <c r="H26" s="22">
        <v>100</v>
      </c>
      <c r="I26" s="22">
        <v>51</v>
      </c>
      <c r="J26" s="24">
        <f>H26*G26</f>
        <v>11.04</v>
      </c>
      <c r="L26" s="7"/>
    </row>
    <row r="27" spans="1:12" s="8" customFormat="1">
      <c r="A27" s="1"/>
      <c r="B27" s="1"/>
      <c r="C27" s="21" t="s">
        <v>5</v>
      </c>
      <c r="D27" s="22" t="s">
        <v>35</v>
      </c>
      <c r="E27" s="22" t="s">
        <v>24</v>
      </c>
      <c r="F27" s="22" t="s">
        <v>36</v>
      </c>
      <c r="G27" s="23">
        <f>8.33/25</f>
        <v>0.3332</v>
      </c>
      <c r="H27" s="22">
        <v>25</v>
      </c>
      <c r="I27" s="22">
        <v>4</v>
      </c>
      <c r="J27" s="24">
        <f>G27*H27</f>
        <v>8.33</v>
      </c>
    </row>
    <row r="28" spans="1:12" s="8" customFormat="1">
      <c r="A28" s="1"/>
      <c r="B28" s="1"/>
      <c r="C28" s="21" t="s">
        <v>45</v>
      </c>
      <c r="D28" s="22" t="s">
        <v>33</v>
      </c>
      <c r="E28" s="22" t="s">
        <v>24</v>
      </c>
      <c r="F28" s="22" t="s">
        <v>34</v>
      </c>
      <c r="G28" s="23">
        <v>1.36</v>
      </c>
      <c r="H28" s="22">
        <v>1</v>
      </c>
      <c r="I28" s="22">
        <v>4</v>
      </c>
      <c r="J28" s="24">
        <f>I28*G28</f>
        <v>5.44</v>
      </c>
    </row>
    <row r="29" spans="1:12" s="8" customFormat="1">
      <c r="A29" s="1"/>
      <c r="B29" s="1"/>
      <c r="C29" s="21" t="s">
        <v>113</v>
      </c>
      <c r="D29" s="22" t="s">
        <v>115</v>
      </c>
      <c r="E29" s="22" t="s">
        <v>24</v>
      </c>
      <c r="F29" s="22" t="s">
        <v>114</v>
      </c>
      <c r="G29" s="23">
        <f>4.49/250</f>
        <v>1.796E-2</v>
      </c>
      <c r="H29" s="22">
        <v>250</v>
      </c>
      <c r="I29" s="22">
        <v>25</v>
      </c>
      <c r="J29" s="24">
        <f>H29*G29</f>
        <v>4.49</v>
      </c>
    </row>
    <row r="30" spans="1:12" s="8" customFormat="1">
      <c r="A30" s="1"/>
      <c r="B30" s="1"/>
      <c r="C30" s="21" t="s">
        <v>121</v>
      </c>
      <c r="D30" s="22" t="s">
        <v>123</v>
      </c>
      <c r="E30" s="22" t="s">
        <v>24</v>
      </c>
      <c r="F30" s="22" t="s">
        <v>122</v>
      </c>
      <c r="G30" s="23">
        <v>2.56</v>
      </c>
      <c r="H30" s="22">
        <v>1</v>
      </c>
      <c r="I30" s="22">
        <v>1</v>
      </c>
      <c r="J30" s="24">
        <f>H30*G30</f>
        <v>2.56</v>
      </c>
    </row>
    <row r="31" spans="1:12" s="7" customFormat="1">
      <c r="A31" s="2"/>
      <c r="B31" s="2"/>
      <c r="C31" s="21" t="s">
        <v>12</v>
      </c>
      <c r="D31" s="22" t="s">
        <v>53</v>
      </c>
      <c r="E31" s="22" t="s">
        <v>24</v>
      </c>
      <c r="F31" s="22" t="s">
        <v>54</v>
      </c>
      <c r="G31" s="23">
        <f>4.97/100</f>
        <v>4.9699999999999994E-2</v>
      </c>
      <c r="H31" s="22">
        <v>100</v>
      </c>
      <c r="I31" s="22">
        <v>150</v>
      </c>
      <c r="J31" s="24">
        <f>2*H31*G31</f>
        <v>9.94</v>
      </c>
    </row>
    <row r="32" spans="1:12" s="7" customFormat="1">
      <c r="A32" s="2"/>
      <c r="B32" s="2"/>
      <c r="C32" s="26" t="s">
        <v>13</v>
      </c>
      <c r="D32" s="27" t="s">
        <v>31</v>
      </c>
      <c r="E32" s="27" t="s">
        <v>24</v>
      </c>
      <c r="F32" s="27" t="s">
        <v>32</v>
      </c>
      <c r="G32" s="58">
        <v>0.01</v>
      </c>
      <c r="H32" s="27">
        <v>100</v>
      </c>
      <c r="I32" s="27">
        <v>150</v>
      </c>
      <c r="J32" s="28">
        <f>2*G32*H32</f>
        <v>2</v>
      </c>
    </row>
    <row r="33" spans="1:10" s="7" customFormat="1">
      <c r="A33" s="2"/>
      <c r="B33" s="2"/>
      <c r="G33" s="13"/>
      <c r="J33" s="13"/>
    </row>
    <row r="34" spans="1:10" s="7" customFormat="1">
      <c r="A34" s="2"/>
      <c r="B34" s="2"/>
      <c r="C34" s="59" t="s">
        <v>79</v>
      </c>
      <c r="D34" s="8"/>
      <c r="E34" s="8"/>
      <c r="F34" s="8"/>
      <c r="G34" s="14"/>
      <c r="H34" s="8"/>
      <c r="I34" s="8"/>
      <c r="J34" s="14"/>
    </row>
    <row r="35" spans="1:10" s="7" customFormat="1">
      <c r="A35" s="2"/>
      <c r="B35" s="2"/>
      <c r="C35" s="60" t="s">
        <v>9</v>
      </c>
      <c r="D35" s="62" t="s">
        <v>20</v>
      </c>
      <c r="E35" s="62" t="s">
        <v>130</v>
      </c>
      <c r="F35" s="62" t="s">
        <v>22</v>
      </c>
      <c r="G35" s="63">
        <v>160</v>
      </c>
      <c r="H35" s="62">
        <v>1</v>
      </c>
      <c r="I35" s="62">
        <v>4</v>
      </c>
      <c r="J35" s="64">
        <f>I35*G35</f>
        <v>640</v>
      </c>
    </row>
    <row r="36" spans="1:10" s="7" customFormat="1">
      <c r="A36" s="2"/>
      <c r="B36" s="2"/>
      <c r="C36" s="61" t="s">
        <v>10</v>
      </c>
      <c r="D36" s="65" t="s">
        <v>21</v>
      </c>
      <c r="E36" s="65" t="s">
        <v>130</v>
      </c>
      <c r="F36" s="65" t="s">
        <v>23</v>
      </c>
      <c r="G36" s="66">
        <v>160</v>
      </c>
      <c r="H36" s="65">
        <v>1</v>
      </c>
      <c r="I36" s="65">
        <v>1</v>
      </c>
      <c r="J36" s="67">
        <f>I36*G36</f>
        <v>160</v>
      </c>
    </row>
    <row r="37" spans="1:10" s="7" customFormat="1">
      <c r="A37" s="2"/>
      <c r="B37" s="2"/>
      <c r="G37" s="13"/>
      <c r="J37" s="13"/>
    </row>
    <row r="38" spans="1:10" s="8" customFormat="1">
      <c r="A38" s="1"/>
      <c r="B38" s="1"/>
      <c r="C38" s="68" t="s">
        <v>99</v>
      </c>
      <c r="G38" s="14"/>
      <c r="J38" s="14"/>
    </row>
    <row r="39" spans="1:10" s="8" customFormat="1">
      <c r="A39" s="1"/>
      <c r="B39" s="1"/>
      <c r="C39" s="29" t="s">
        <v>17</v>
      </c>
      <c r="D39" s="69" t="s">
        <v>102</v>
      </c>
      <c r="E39" s="30" t="s">
        <v>24</v>
      </c>
      <c r="F39" s="70" t="s">
        <v>18</v>
      </c>
      <c r="G39" s="71">
        <v>1.57</v>
      </c>
      <c r="H39" s="30">
        <v>1</v>
      </c>
      <c r="I39" s="30">
        <v>1</v>
      </c>
      <c r="J39" s="31">
        <f>I39*G39</f>
        <v>1.57</v>
      </c>
    </row>
    <row r="40" spans="1:10" s="8" customFormat="1">
      <c r="A40" s="1"/>
      <c r="B40" s="1"/>
      <c r="C40" s="32" t="s">
        <v>11</v>
      </c>
      <c r="D40" s="72" t="s">
        <v>37</v>
      </c>
      <c r="E40" s="33" t="s">
        <v>24</v>
      </c>
      <c r="F40" s="36" t="s">
        <v>19</v>
      </c>
      <c r="G40" s="73">
        <v>1.62</v>
      </c>
      <c r="H40" s="33">
        <v>1</v>
      </c>
      <c r="I40" s="33">
        <v>5</v>
      </c>
      <c r="J40" s="35">
        <f>I40*G40</f>
        <v>8.1000000000000014</v>
      </c>
    </row>
    <row r="41" spans="1:10" s="8" customFormat="1">
      <c r="A41" s="1"/>
      <c r="B41" s="1"/>
      <c r="C41" s="32" t="s">
        <v>38</v>
      </c>
      <c r="D41" s="33" t="s">
        <v>25</v>
      </c>
      <c r="E41" s="33" t="s">
        <v>8</v>
      </c>
      <c r="F41" s="72" t="s">
        <v>16</v>
      </c>
      <c r="G41" s="34">
        <v>8.5299999999999994</v>
      </c>
      <c r="H41" s="33">
        <v>1</v>
      </c>
      <c r="I41" s="33">
        <v>1</v>
      </c>
      <c r="J41" s="35">
        <f>I41*G41</f>
        <v>8.5299999999999994</v>
      </c>
    </row>
    <row r="42" spans="1:10" s="8" customFormat="1">
      <c r="A42" s="1"/>
      <c r="B42" s="1"/>
      <c r="C42" s="32" t="s">
        <v>6</v>
      </c>
      <c r="D42" s="33" t="s">
        <v>14</v>
      </c>
      <c r="E42" s="33" t="s">
        <v>8</v>
      </c>
      <c r="F42" s="72" t="s">
        <v>15</v>
      </c>
      <c r="G42" s="34">
        <v>8.5299999999999994</v>
      </c>
      <c r="H42" s="33">
        <v>1</v>
      </c>
      <c r="I42" s="33">
        <v>1</v>
      </c>
      <c r="J42" s="35">
        <f>I42*G42</f>
        <v>8.5299999999999994</v>
      </c>
    </row>
    <row r="43" spans="1:10" s="8" customFormat="1">
      <c r="A43" s="1"/>
      <c r="B43" s="1"/>
      <c r="C43" s="37" t="s">
        <v>46</v>
      </c>
      <c r="D43" s="38" t="s">
        <v>58</v>
      </c>
      <c r="E43" s="38" t="s">
        <v>8</v>
      </c>
      <c r="F43" s="38" t="s">
        <v>59</v>
      </c>
      <c r="G43" s="74">
        <v>14.12</v>
      </c>
      <c r="H43" s="38">
        <v>1</v>
      </c>
      <c r="I43" s="38">
        <v>1</v>
      </c>
      <c r="J43" s="39">
        <f>I43*G43</f>
        <v>14.12</v>
      </c>
    </row>
    <row r="44" spans="1:10" s="8" customFormat="1">
      <c r="A44" s="1"/>
      <c r="B44" s="1"/>
      <c r="G44" s="9"/>
    </row>
    <row r="46" spans="1:10">
      <c r="H46" s="55" t="s">
        <v>80</v>
      </c>
      <c r="I46" s="2"/>
    </row>
    <row r="47" spans="1:10">
      <c r="H47" s="56" t="s">
        <v>29</v>
      </c>
      <c r="I47" s="75"/>
      <c r="J47" s="76">
        <f>SUM(J5:J44)</f>
        <v>1453.0099999999998</v>
      </c>
    </row>
    <row r="48" spans="1:10">
      <c r="H48" s="95" t="s">
        <v>85</v>
      </c>
      <c r="I48" s="96"/>
      <c r="J48" s="77">
        <f xml:space="preserve"> SUM(J35:J36)</f>
        <v>800</v>
      </c>
    </row>
    <row r="49" spans="4:10">
      <c r="H49" s="95" t="s">
        <v>84</v>
      </c>
      <c r="I49" s="96"/>
      <c r="J49" s="77">
        <f>SUM(J21:J32)</f>
        <v>224.09</v>
      </c>
    </row>
    <row r="50" spans="4:10">
      <c r="H50" s="95" t="s">
        <v>83</v>
      </c>
      <c r="I50" s="96"/>
      <c r="J50" s="77">
        <f>SUM(J5:J18)</f>
        <v>388.07</v>
      </c>
    </row>
    <row r="51" spans="4:10">
      <c r="D51" s="1" t="s">
        <v>62</v>
      </c>
      <c r="H51" s="91" t="s">
        <v>86</v>
      </c>
      <c r="I51" s="92"/>
      <c r="J51" s="78">
        <f>SUM(J39:J43)</f>
        <v>40.85</v>
      </c>
    </row>
    <row r="52" spans="4:10">
      <c r="H52" s="93" t="s">
        <v>81</v>
      </c>
      <c r="I52" s="94"/>
      <c r="J52" s="79">
        <f>SUM(I5:I44)</f>
        <v>495</v>
      </c>
    </row>
    <row r="53" spans="4:10">
      <c r="H53" s="91" t="s">
        <v>82</v>
      </c>
      <c r="I53" s="92"/>
      <c r="J53" s="80">
        <f>SUM(I5:I44)-I31-I32</f>
        <v>195</v>
      </c>
    </row>
  </sheetData>
  <mergeCells count="6">
    <mergeCell ref="H53:I53"/>
    <mergeCell ref="H48:I48"/>
    <mergeCell ref="H49:I49"/>
    <mergeCell ref="H50:I50"/>
    <mergeCell ref="H51:I51"/>
    <mergeCell ref="H52:I52"/>
  </mergeCells>
  <phoneticPr fontId="9" type="noConversion"/>
  <hyperlinks>
    <hyperlink ref="F39" r:id="rId1" tooltip="Add item to current order" display="http://www.mcmaster.com/nav/enter.asp?partnum=98861A040"/>
    <hyperlink ref="F40" r:id="rId2" tooltip="Add item to current order" display="http://www.mcmaster.com/nav/enter.asp?partnum=90368A150"/>
    <hyperlink ref="F15" r:id="rId3" display="javascript:setPart(31261,328,2);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Model 2 Parts Dual Syringe</vt:lpstr>
      <vt:lpstr>Model 2 Parts Single Syringe</vt:lpstr>
    </vt:vector>
  </TitlesOfParts>
  <Company>Cornell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labuser</dc:creator>
  <cp:lastModifiedBy>PC-01</cp:lastModifiedBy>
  <cp:lastPrinted>2010-08-04T16:25:30Z</cp:lastPrinted>
  <dcterms:created xsi:type="dcterms:W3CDTF">2009-07-29T21:16:51Z</dcterms:created>
  <dcterms:modified xsi:type="dcterms:W3CDTF">2011-02-17T07:44:14Z</dcterms:modified>
</cp:coreProperties>
</file>